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activeTab="1"/>
  </bookViews>
  <sheets>
    <sheet name="GİRİŞ" sheetId="1" r:id="rId1"/>
    <sheet name="ÇİZELGE" sheetId="2" r:id="rId2"/>
  </sheets>
  <externalReferences>
    <externalReference r:id="rId5"/>
  </externalReferences>
  <definedNames>
    <definedName name="_xlnm._FilterDatabase" localSheetId="0" hidden="1">'GİRİŞ'!$A$2:$G$11</definedName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_xlnm.Print_Area" localSheetId="1">'ÇİZELGE'!$A$1:$AM$52</definedName>
    <definedName name="_xlnm.Print_Area" localSheetId="0">'GİRİŞ'!$A$1:$H$20</definedName>
    <definedName name="YEDEKSUBAY">#REF!</definedName>
    <definedName name="YÖK">#REF!</definedName>
  </definedNames>
  <calcPr fullCalcOnLoad="1"/>
</workbook>
</file>

<file path=xl/comments1.xml><?xml version="1.0" encoding="utf-8"?>
<comments xmlns="http://schemas.openxmlformats.org/spreadsheetml/2006/main">
  <authors>
    <author>Kemal</author>
  </authors>
  <commentList>
    <comment ref="H2" authorId="0">
      <text>
        <r>
          <rPr>
            <b/>
            <sz val="9"/>
            <rFont val="Tahoma"/>
            <family val="2"/>
          </rPr>
          <t>Kemal:</t>
        </r>
        <r>
          <rPr>
            <sz val="9"/>
            <rFont val="Tahoma"/>
            <family val="2"/>
          </rPr>
          <t xml:space="preserve">
TÜRK DİLİ VE EDEBİYATI ÖĞRETMENİ</t>
        </r>
      </text>
    </comment>
  </commentList>
</comments>
</file>

<file path=xl/sharedStrings.xml><?xml version="1.0" encoding="utf-8"?>
<sst xmlns="http://schemas.openxmlformats.org/spreadsheetml/2006/main" count="515" uniqueCount="91">
  <si>
    <t>2</t>
  </si>
  <si>
    <t>1</t>
  </si>
  <si>
    <t>BÜTÇE YILI</t>
  </si>
  <si>
    <t>ADI SOYADI</t>
  </si>
  <si>
    <t>3</t>
  </si>
  <si>
    <t>4</t>
  </si>
  <si>
    <t>5</t>
  </si>
  <si>
    <t>6</t>
  </si>
  <si>
    <t>7</t>
  </si>
  <si>
    <t>8</t>
  </si>
  <si>
    <t>9</t>
  </si>
  <si>
    <t>AİT OLDUĞU AY</t>
  </si>
  <si>
    <t>T.C.KİMLİK NO</t>
  </si>
  <si>
    <t>İBAN NO</t>
  </si>
  <si>
    <t>İSA AĞCA</t>
  </si>
  <si>
    <t>ÜMİT YAVUZ</t>
  </si>
  <si>
    <t>OKUL ADI</t>
  </si>
  <si>
    <t>KURUM</t>
  </si>
  <si>
    <t>MAHMUT TAŞ</t>
  </si>
  <si>
    <t>BURCU YILANCI</t>
  </si>
  <si>
    <t>HÜLYA UZUN</t>
  </si>
  <si>
    <t>MUSTAFA YILMAZ</t>
  </si>
  <si>
    <t>GÜLBAHAR ÇAKAN</t>
  </si>
  <si>
    <t xml:space="preserve">ESMA MÜLAYİM </t>
  </si>
  <si>
    <t>ALAADDİN İO</t>
  </si>
  <si>
    <t>TR210001000360302005815003</t>
  </si>
  <si>
    <t>TR320001000360550320855001</t>
  </si>
  <si>
    <t>TR460001000360606211215006</t>
  </si>
  <si>
    <t>TR110001000360631659545003</t>
  </si>
  <si>
    <t>TR430001000360545856045004</t>
  </si>
  <si>
    <t>TR510001000360669949275007</t>
  </si>
  <si>
    <t>TR720001000360626304245006</t>
  </si>
  <si>
    <t>TR200001000360665226755002</t>
  </si>
  <si>
    <t>GENÇ MEB</t>
  </si>
  <si>
    <t xml:space="preserve">K U R U M U     </t>
  </si>
  <si>
    <t>ç</t>
  </si>
  <si>
    <t>AYA TIKLA</t>
  </si>
  <si>
    <t>SIRA</t>
  </si>
  <si>
    <t>BRANŞI</t>
  </si>
  <si>
    <t>OKULU</t>
  </si>
  <si>
    <t>ÜCRET TÜRÜ</t>
  </si>
  <si>
    <t>TOP.</t>
  </si>
  <si>
    <t>GEN.</t>
  </si>
  <si>
    <t>GÜNDÜZ EKDERS</t>
  </si>
  <si>
    <t>İYEP</t>
  </si>
  <si>
    <t>DİĞER</t>
  </si>
  <si>
    <t>DYK GÜNDÜZ</t>
  </si>
  <si>
    <t>DYK GECE</t>
  </si>
  <si>
    <t>SALI</t>
  </si>
  <si>
    <t>ÇARŞAMBA</t>
  </si>
  <si>
    <t>PERŞEMBE</t>
  </si>
  <si>
    <t>CUMA</t>
  </si>
  <si>
    <t>CUMARTESİ</t>
  </si>
  <si>
    <t>PAZAR</t>
  </si>
  <si>
    <t>PAZARTESİ</t>
  </si>
  <si>
    <t>SINAV GÖREVİ</t>
  </si>
  <si>
    <t>YÜZYÜZE EĞİTİM</t>
  </si>
  <si>
    <t>HİZMETİÇİ EĞİTİM</t>
  </si>
  <si>
    <t>"nde</t>
  </si>
  <si>
    <t>"da</t>
  </si>
  <si>
    <t>saat ek ders okutulmuştur.</t>
  </si>
  <si>
    <t>Açıklamalar:</t>
  </si>
  <si>
    <t>DÜZENLEYEN</t>
  </si>
  <si>
    <t>15 OCAK- 14 ŞUBAT</t>
  </si>
  <si>
    <t>15 ŞUBAT- 14 MART</t>
  </si>
  <si>
    <t xml:space="preserve">15 MART- 14 NİSAN </t>
  </si>
  <si>
    <t>15 NİSAN- 14 MAYIS</t>
  </si>
  <si>
    <t>15 MAYIS-14 HAZİRAN</t>
  </si>
  <si>
    <t>15 HAZİRAN- 14 TEMMUZ</t>
  </si>
  <si>
    <t>15 TEMMUZ- 14 AĞUSTOS</t>
  </si>
  <si>
    <t>15 AĞUSTOS- 14 EYLÜL</t>
  </si>
  <si>
    <t>15 EYLÜL- 14 EKİM</t>
  </si>
  <si>
    <t>15 EKİM - 14 KASIM</t>
  </si>
  <si>
    <t>15 KASIM- 14 ARALIK</t>
  </si>
  <si>
    <t>15-31 ARALIK</t>
  </si>
  <si>
    <t>1-14 OCAK</t>
  </si>
  <si>
    <t>ESMA TÖRÜN</t>
  </si>
  <si>
    <t>TR310001000360750745615002</t>
  </si>
  <si>
    <t>Sınıf Öğretmenliği</t>
  </si>
  <si>
    <t>Okul Öncesi Öğrt</t>
  </si>
  <si>
    <t>İngilizce</t>
  </si>
  <si>
    <t>Özel Eğitim</t>
  </si>
  <si>
    <r>
      <rPr>
        <b/>
        <sz val="13"/>
        <color indexed="10"/>
        <rFont val="Arial Tur"/>
        <family val="0"/>
      </rPr>
      <t>Ü   C   R   E   T   L   İ</t>
    </r>
    <r>
      <rPr>
        <b/>
        <sz val="13"/>
        <color indexed="12"/>
        <rFont val="Arial Tur"/>
        <family val="0"/>
      </rPr>
      <t xml:space="preserve"> </t>
    </r>
    <r>
      <rPr>
        <b/>
        <sz val="13"/>
        <rFont val="Arial Tur"/>
        <family val="0"/>
      </rPr>
      <t xml:space="preserve">    E    K      D    E    R    S      Ç    İ    Z    E    L    G    E    S    İ</t>
    </r>
  </si>
  <si>
    <t>İCRA</t>
  </si>
  <si>
    <t>1-</t>
  </si>
  <si>
    <t>Okul Müdürü</t>
  </si>
  <si>
    <t xml:space="preserve">UYARI: </t>
  </si>
  <si>
    <t>(İsim Listesini Alfabetik Sıralayınız)</t>
  </si>
  <si>
    <t>Müdür Yardımcısı</t>
  </si>
  <si>
    <t>Mevlana Ortaokulu</t>
  </si>
  <si>
    <t>1 OCAK - 14 OCAK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</si>
</sst>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_(* #,##0_);_(* \(#,##0\);_(* &quot;-&quot;_);_(@_)"/>
    <numFmt numFmtId="182" formatCode="#,##0.00\ &quot;TL&quot;"/>
    <numFmt numFmtId="183" formatCode="#,##0.00;[Red]#,##0.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0000"/>
    <numFmt numFmtId="189" formatCode="#,##0.000"/>
    <numFmt numFmtId="190" formatCode="[$-41F]dd\ mmmm\ yyyy\ dddd"/>
    <numFmt numFmtId="191" formatCode="mmm/yyyy"/>
    <numFmt numFmtId="192" formatCode="0.0"/>
    <numFmt numFmtId="193" formatCode="[$-41F]d\ mmmm;@"/>
    <numFmt numFmtId="194" formatCode="[$-41F]d\ mmmm\ yyyy;@"/>
    <numFmt numFmtId="195" formatCode="#,##0.00\ _₺"/>
    <numFmt numFmtId="196" formatCode="0.0000"/>
    <numFmt numFmtId="197" formatCode="0.00000"/>
    <numFmt numFmtId="198" formatCode="#,##0.00\ &quot;₺&quot;"/>
    <numFmt numFmtId="199" formatCode="[$-41F]d\ mmmm\ yyyy\ dddd"/>
    <numFmt numFmtId="200" formatCode="&quot;₺&quot;#,##0.00"/>
    <numFmt numFmtId="201" formatCode="dd/mm/yyyy;@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 Tur"/>
      <family val="0"/>
    </font>
    <font>
      <b/>
      <sz val="10"/>
      <color indexed="12"/>
      <name val="Arial"/>
      <family val="2"/>
    </font>
    <font>
      <b/>
      <sz val="10"/>
      <color indexed="12"/>
      <name val="Arial Tur"/>
      <family val="0"/>
    </font>
    <font>
      <sz val="10"/>
      <color indexed="12"/>
      <name val="Arial"/>
      <family val="2"/>
    </font>
    <font>
      <b/>
      <sz val="13"/>
      <color indexed="12"/>
      <name val="Arial Tur"/>
      <family val="0"/>
    </font>
    <font>
      <b/>
      <sz val="13"/>
      <name val="Arial Tur"/>
      <family val="0"/>
    </font>
    <font>
      <sz val="13"/>
      <name val="Arial"/>
      <family val="2"/>
    </font>
    <font>
      <b/>
      <sz val="12"/>
      <color indexed="12"/>
      <name val="Arial Tur"/>
      <family val="0"/>
    </font>
    <font>
      <sz val="10"/>
      <color indexed="10"/>
      <name val="Wingdings"/>
      <family val="0"/>
    </font>
    <font>
      <b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Verdana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2"/>
      <name val="Tahoma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3"/>
      <color indexed="10"/>
      <name val="Arial Tur"/>
      <family val="0"/>
    </font>
    <font>
      <b/>
      <sz val="10"/>
      <color indexed="60"/>
      <name val="Verdana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sz val="11"/>
      <color indexed="52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9"/>
      <color indexed="8"/>
      <name val="Verdana"/>
      <family val="2"/>
    </font>
    <font>
      <b/>
      <sz val="9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 Tur"/>
      <family val="0"/>
    </font>
    <font>
      <sz val="8"/>
      <name val="Segoe UI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22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rgb="FF3F3F3F"/>
      <name val="Century Gothic"/>
      <family val="2"/>
    </font>
    <font>
      <sz val="11"/>
      <color rgb="FF3F3F7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9"/>
      <color rgb="FF000000"/>
      <name val="Verdana"/>
      <family val="2"/>
    </font>
    <font>
      <b/>
      <sz val="9"/>
      <color rgb="FFFF0000"/>
      <name val="Arial"/>
      <family val="2"/>
    </font>
    <font>
      <b/>
      <sz val="12"/>
      <color theme="8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 Tur"/>
      <family val="0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5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0" borderId="0" applyFill="0">
      <alignment/>
      <protection/>
    </xf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6" fillId="35" borderId="10" xfId="0" applyFont="1" applyFill="1" applyBorder="1" applyAlignment="1" applyProtection="1">
      <alignment horizontal="center" textRotation="90"/>
      <protection hidden="1"/>
    </xf>
    <xf numFmtId="0" fontId="33" fillId="36" borderId="11" xfId="0" applyFont="1" applyFill="1" applyBorder="1" applyAlignment="1" applyProtection="1">
      <alignment horizontal="center" vertical="center"/>
      <protection hidden="1"/>
    </xf>
    <xf numFmtId="0" fontId="34" fillId="36" borderId="11" xfId="0" applyFont="1" applyFill="1" applyBorder="1" applyAlignment="1" applyProtection="1">
      <alignment horizontal="center" vertical="center"/>
      <protection hidden="1"/>
    </xf>
    <xf numFmtId="1" fontId="34" fillId="36" borderId="10" xfId="0" applyNumberFormat="1" applyFont="1" applyFill="1" applyBorder="1" applyAlignment="1" applyProtection="1">
      <alignment horizontal="center" vertical="center"/>
      <protection hidden="1"/>
    </xf>
    <xf numFmtId="0" fontId="18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11" xfId="0" applyFont="1" applyFill="1" applyBorder="1" applyAlignment="1" applyProtection="1">
      <alignment horizontal="center" vertical="center"/>
      <protection hidden="1"/>
    </xf>
    <xf numFmtId="0" fontId="28" fillId="34" borderId="12" xfId="0" applyFont="1" applyFill="1" applyBorder="1" applyAlignment="1" applyProtection="1">
      <alignment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8" fillId="37" borderId="14" xfId="0" applyFont="1" applyFill="1" applyBorder="1" applyAlignment="1" applyProtection="1">
      <alignment vertical="center"/>
      <protection hidden="1"/>
    </xf>
    <xf numFmtId="0" fontId="28" fillId="34" borderId="15" xfId="0" applyFont="1" applyFill="1" applyBorder="1" applyAlignment="1" applyProtection="1">
      <alignment vertical="center" wrapText="1"/>
      <protection hidden="1"/>
    </xf>
    <xf numFmtId="0" fontId="16" fillId="38" borderId="14" xfId="0" applyFont="1" applyFill="1" applyBorder="1" applyAlignment="1" applyProtection="1">
      <alignment vertical="center"/>
      <protection hidden="1"/>
    </xf>
    <xf numFmtId="0" fontId="16" fillId="39" borderId="14" xfId="0" applyFont="1" applyFill="1" applyBorder="1" applyAlignment="1" applyProtection="1">
      <alignment vertical="center"/>
      <protection hidden="1"/>
    </xf>
    <xf numFmtId="0" fontId="9" fillId="40" borderId="14" xfId="0" applyFont="1" applyFill="1" applyBorder="1" applyAlignment="1" applyProtection="1">
      <alignment vertical="center"/>
      <protection hidden="1"/>
    </xf>
    <xf numFmtId="0" fontId="9" fillId="38" borderId="14" xfId="0" applyFont="1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Alignment="1">
      <alignment horizont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>
      <alignment shrinkToFit="1"/>
    </xf>
    <xf numFmtId="0" fontId="25" fillId="37" borderId="17" xfId="0" applyFont="1" applyFill="1" applyBorder="1" applyAlignment="1" applyProtection="1">
      <alignment horizontal="center"/>
      <protection hidden="1"/>
    </xf>
    <xf numFmtId="0" fontId="25" fillId="37" borderId="18" xfId="0" applyFont="1" applyFill="1" applyBorder="1" applyAlignment="1" applyProtection="1">
      <alignment horizontal="center"/>
      <protection hidden="1"/>
    </xf>
    <xf numFmtId="0" fontId="29" fillId="37" borderId="19" xfId="0" applyFont="1" applyFill="1" applyBorder="1" applyAlignment="1" applyProtection="1">
      <alignment horizontal="center"/>
      <protection hidden="1"/>
    </xf>
    <xf numFmtId="0" fontId="32" fillId="37" borderId="17" xfId="0" applyFont="1" applyFill="1" applyBorder="1" applyAlignment="1" applyProtection="1">
      <alignment/>
      <protection hidden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83" fillId="0" borderId="10" xfId="0" applyFont="1" applyBorder="1" applyAlignment="1" applyProtection="1">
      <alignment horizontal="left" vertical="center" wrapText="1"/>
      <protection hidden="1"/>
    </xf>
    <xf numFmtId="0" fontId="13" fillId="0" borderId="10" xfId="0" applyFont="1" applyFill="1" applyBorder="1" applyAlignment="1" applyProtection="1">
      <alignment shrinkToFit="1"/>
      <protection hidden="1"/>
    </xf>
    <xf numFmtId="0" fontId="31" fillId="0" borderId="10" xfId="0" applyFont="1" applyFill="1" applyBorder="1" applyAlignment="1" applyProtection="1">
      <alignment horizontal="center" shrinkToFit="1"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35" fillId="37" borderId="10" xfId="0" applyFont="1" applyFill="1" applyBorder="1" applyAlignment="1" applyProtection="1">
      <alignment horizontal="center" vertical="center"/>
      <protection locked="0"/>
    </xf>
    <xf numFmtId="0" fontId="35" fillId="37" borderId="10" xfId="0" applyFont="1" applyFill="1" applyBorder="1" applyAlignment="1" applyProtection="1">
      <alignment horizontal="center" vertical="center" shrinkToFit="1"/>
      <protection locked="0"/>
    </xf>
    <xf numFmtId="0" fontId="37" fillId="37" borderId="10" xfId="0" applyFont="1" applyFill="1" applyBorder="1" applyAlignment="1" applyProtection="1">
      <alignment horizontal="center" vertical="center"/>
      <protection locked="0"/>
    </xf>
    <xf numFmtId="0" fontId="37" fillId="37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6" fillId="0" borderId="0" xfId="0" applyFont="1" applyFill="1" applyBorder="1" applyAlignment="1" applyProtection="1">
      <alignment horizontal="center" vertical="justify" wrapText="1"/>
      <protection hidden="1"/>
    </xf>
    <xf numFmtId="0" fontId="84" fillId="34" borderId="15" xfId="0" applyFont="1" applyFill="1" applyBorder="1" applyAlignment="1" applyProtection="1">
      <alignment vertical="center" wrapText="1"/>
      <protection hidden="1"/>
    </xf>
    <xf numFmtId="0" fontId="39" fillId="37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85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0" fontId="85" fillId="41" borderId="0" xfId="0" applyFont="1" applyFill="1" applyAlignment="1">
      <alignment horizontal="center"/>
    </xf>
    <xf numFmtId="0" fontId="28" fillId="34" borderId="2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20" fillId="0" borderId="21" xfId="0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49" fontId="19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8" fillId="38" borderId="14" xfId="0" applyFont="1" applyFill="1" applyBorder="1" applyAlignment="1" applyProtection="1">
      <alignment horizontal="center" vertical="center"/>
      <protection hidden="1"/>
    </xf>
    <xf numFmtId="0" fontId="33" fillId="40" borderId="14" xfId="0" applyFont="1" applyFill="1" applyBorder="1" applyAlignment="1" applyProtection="1">
      <alignment horizontal="center" vertical="center"/>
      <protection hidden="1"/>
    </xf>
    <xf numFmtId="0" fontId="2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201" fontId="0" fillId="0" borderId="0" xfId="0" applyNumberForma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37" borderId="0" xfId="0" applyFont="1" applyFill="1" applyBorder="1" applyAlignment="1" applyProtection="1">
      <alignment horizontal="left"/>
      <protection locked="0"/>
    </xf>
    <xf numFmtId="0" fontId="8" fillId="38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2" fillId="38" borderId="1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justify" wrapText="1"/>
      <protection hidden="1"/>
    </xf>
    <xf numFmtId="0" fontId="25" fillId="34" borderId="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/>
      <protection hidden="1"/>
    </xf>
    <xf numFmtId="0" fontId="87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23" fillId="38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63" fillId="42" borderId="0" xfId="0" applyFont="1" applyFill="1" applyAlignment="1" applyProtection="1">
      <alignment horizontal="center"/>
      <protection hidden="1"/>
    </xf>
    <xf numFmtId="0" fontId="63" fillId="42" borderId="0" xfId="0" applyFont="1" applyFill="1" applyAlignment="1" applyProtection="1">
      <alignment/>
      <protection hidden="1"/>
    </xf>
    <xf numFmtId="0" fontId="64" fillId="42" borderId="0" xfId="0" applyFont="1" applyFill="1" applyAlignment="1" applyProtection="1">
      <alignment/>
      <protection hidden="1"/>
    </xf>
    <xf numFmtId="0" fontId="65" fillId="42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/>
      <protection hidden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ÖZ.GİD.İND.BRD.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yozgat.meb.gov.tr/belgeler/prog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25.7109375" style="1" customWidth="1"/>
    <col min="2" max="2" width="26.8515625" style="45" customWidth="1"/>
    <col min="3" max="3" width="28.28125" style="39" customWidth="1"/>
    <col min="4" max="4" width="32.7109375" style="37" customWidth="1"/>
    <col min="5" max="5" width="15.00390625" style="2" customWidth="1"/>
    <col min="6" max="6" width="13.8515625" style="1" customWidth="1"/>
    <col min="7" max="7" width="11.140625" style="2" customWidth="1"/>
    <col min="8" max="8" width="5.28125" style="2" customWidth="1"/>
    <col min="9" max="67" width="9.140625" style="61" customWidth="1"/>
    <col min="68" max="16384" width="9.140625" style="1" customWidth="1"/>
  </cols>
  <sheetData>
    <row r="1" spans="1:38" ht="26.25" customHeight="1">
      <c r="A1" s="73" t="s">
        <v>82</v>
      </c>
      <c r="B1" s="74"/>
      <c r="C1" s="74"/>
      <c r="D1" s="74"/>
      <c r="E1" s="74"/>
      <c r="F1" s="74"/>
      <c r="G1" s="74"/>
      <c r="H1" s="74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67" s="56" customFormat="1" ht="50.25" customHeight="1">
      <c r="A2" s="52" t="s">
        <v>3</v>
      </c>
      <c r="B2" s="54" t="s">
        <v>38</v>
      </c>
      <c r="C2" s="53" t="s">
        <v>16</v>
      </c>
      <c r="D2" s="52" t="s">
        <v>13</v>
      </c>
      <c r="E2" s="52" t="s">
        <v>12</v>
      </c>
      <c r="F2" s="52" t="s">
        <v>17</v>
      </c>
      <c r="G2" s="55"/>
      <c r="H2" s="59" t="s">
        <v>83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</row>
    <row r="3" spans="1:8" ht="19.5" customHeight="1">
      <c r="A3" s="47" t="s">
        <v>18</v>
      </c>
      <c r="B3" s="48" t="s">
        <v>78</v>
      </c>
      <c r="C3" s="49" t="s">
        <v>24</v>
      </c>
      <c r="D3" s="50" t="s">
        <v>26</v>
      </c>
      <c r="E3" s="46">
        <v>18973573384</v>
      </c>
      <c r="F3" s="46" t="s">
        <v>33</v>
      </c>
      <c r="G3" s="46"/>
      <c r="H3" s="44"/>
    </row>
    <row r="4" spans="1:10" ht="19.5" customHeight="1">
      <c r="A4" s="47" t="s">
        <v>15</v>
      </c>
      <c r="B4" s="48" t="s">
        <v>78</v>
      </c>
      <c r="C4" s="49"/>
      <c r="D4" s="50" t="s">
        <v>27</v>
      </c>
      <c r="E4" s="4">
        <v>14188743062</v>
      </c>
      <c r="F4" s="46" t="s">
        <v>33</v>
      </c>
      <c r="G4" s="46"/>
      <c r="H4" s="44"/>
      <c r="I4" s="65" t="s">
        <v>86</v>
      </c>
      <c r="J4" s="64" t="s">
        <v>87</v>
      </c>
    </row>
    <row r="5" spans="1:8" ht="19.5" customHeight="1">
      <c r="A5" s="47" t="s">
        <v>20</v>
      </c>
      <c r="B5" s="48" t="s">
        <v>78</v>
      </c>
      <c r="C5" s="49"/>
      <c r="D5" s="50" t="s">
        <v>25</v>
      </c>
      <c r="E5" s="46">
        <v>35914820956</v>
      </c>
      <c r="F5" s="46" t="s">
        <v>33</v>
      </c>
      <c r="G5" s="46"/>
      <c r="H5" s="44"/>
    </row>
    <row r="6" spans="1:8" ht="19.5" customHeight="1">
      <c r="A6" s="51" t="s">
        <v>19</v>
      </c>
      <c r="B6" s="48" t="s">
        <v>79</v>
      </c>
      <c r="C6" s="49"/>
      <c r="D6" s="50" t="s">
        <v>28</v>
      </c>
      <c r="E6" s="46">
        <v>26393409848</v>
      </c>
      <c r="F6" s="46" t="s">
        <v>33</v>
      </c>
      <c r="G6" s="46"/>
      <c r="H6" s="44"/>
    </row>
    <row r="7" spans="1:8" ht="19.5" customHeight="1">
      <c r="A7" s="47" t="s">
        <v>23</v>
      </c>
      <c r="B7" s="48" t="s">
        <v>80</v>
      </c>
      <c r="C7" s="49"/>
      <c r="D7" s="50" t="s">
        <v>32</v>
      </c>
      <c r="E7" s="46">
        <v>46870477780</v>
      </c>
      <c r="F7" s="46" t="s">
        <v>33</v>
      </c>
      <c r="G7" s="46"/>
      <c r="H7" s="44"/>
    </row>
    <row r="8" spans="1:8" ht="19.5" customHeight="1">
      <c r="A8" s="47" t="s">
        <v>76</v>
      </c>
      <c r="B8" s="48" t="s">
        <v>78</v>
      </c>
      <c r="C8" s="49"/>
      <c r="D8" s="50" t="s">
        <v>77</v>
      </c>
      <c r="E8" s="46">
        <v>24688700274</v>
      </c>
      <c r="F8" s="46" t="s">
        <v>33</v>
      </c>
      <c r="G8" s="46"/>
      <c r="H8" s="44"/>
    </row>
    <row r="9" spans="1:8" ht="19.5" customHeight="1">
      <c r="A9" s="47" t="s">
        <v>22</v>
      </c>
      <c r="B9" s="48" t="s">
        <v>78</v>
      </c>
      <c r="C9" s="49"/>
      <c r="D9" s="50" t="s">
        <v>29</v>
      </c>
      <c r="E9" s="46">
        <v>33133107810</v>
      </c>
      <c r="F9" s="46" t="s">
        <v>33</v>
      </c>
      <c r="G9" s="46"/>
      <c r="H9" s="44"/>
    </row>
    <row r="10" spans="1:8" ht="19.5" customHeight="1">
      <c r="A10" s="47" t="s">
        <v>14</v>
      </c>
      <c r="B10" s="48" t="s">
        <v>81</v>
      </c>
      <c r="C10" s="49"/>
      <c r="D10" s="50" t="s">
        <v>31</v>
      </c>
      <c r="E10" s="46">
        <v>31909686002</v>
      </c>
      <c r="F10" s="46" t="s">
        <v>33</v>
      </c>
      <c r="G10" s="46"/>
      <c r="H10" s="44"/>
    </row>
    <row r="11" spans="1:8" ht="19.5" customHeight="1">
      <c r="A11" s="47" t="s">
        <v>21</v>
      </c>
      <c r="B11" s="48" t="s">
        <v>81</v>
      </c>
      <c r="C11" s="49"/>
      <c r="D11" s="50" t="s">
        <v>30</v>
      </c>
      <c r="E11" s="46">
        <v>51358130208</v>
      </c>
      <c r="F11" s="46" t="s">
        <v>33</v>
      </c>
      <c r="G11" s="46"/>
      <c r="H11" s="44"/>
    </row>
    <row r="13" spans="1:2" ht="15.75">
      <c r="A13" s="63" t="s">
        <v>86</v>
      </c>
      <c r="B13" s="64" t="s">
        <v>87</v>
      </c>
    </row>
  </sheetData>
  <sheetProtection/>
  <autoFilter ref="A2:G11">
    <sortState ref="A3:G13">
      <sortCondition sortBy="value" ref="C3:C13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93"/>
  <sheetViews>
    <sheetView showGridLines="0" tabSelected="1" zoomScale="89" zoomScaleNormal="89" zoomScaleSheetLayoutView="87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D2" sqref="AD2:AM2"/>
    </sheetView>
  </sheetViews>
  <sheetFormatPr defaultColWidth="9.140625" defaultRowHeight="12.75"/>
  <cols>
    <col min="1" max="1" width="5.7109375" style="0" customWidth="1"/>
    <col min="2" max="2" width="26.421875" style="0" customWidth="1"/>
    <col min="3" max="3" width="13.57421875" style="0" customWidth="1"/>
    <col min="4" max="4" width="10.8515625" style="0" customWidth="1"/>
    <col min="5" max="5" width="19.28125" style="0" customWidth="1"/>
    <col min="6" max="36" width="3.421875" style="0" customWidth="1"/>
    <col min="37" max="38" width="5.8515625" style="0" customWidth="1"/>
    <col min="39" max="39" width="6.57421875" style="0" customWidth="1"/>
    <col min="40" max="40" width="3.7109375" style="0" customWidth="1"/>
    <col min="41" max="41" width="2.140625" style="0" customWidth="1"/>
    <col min="42" max="42" width="2.28125" style="0" customWidth="1"/>
    <col min="43" max="44" width="2.140625" style="0" customWidth="1"/>
    <col min="45" max="49" width="5.28125" style="0" customWidth="1"/>
  </cols>
  <sheetData>
    <row r="1" spans="1:76" s="3" customFormat="1" ht="18" customHeight="1">
      <c r="A1" s="95" t="s">
        <v>82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spans="1:76" s="5" customFormat="1" ht="18" customHeight="1">
      <c r="A2" s="89" t="s">
        <v>34</v>
      </c>
      <c r="B2" s="90"/>
      <c r="C2" s="97" t="s">
        <v>89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 t="s">
        <v>11</v>
      </c>
      <c r="X2" s="90"/>
      <c r="Y2" s="90"/>
      <c r="Z2" s="90"/>
      <c r="AA2" s="90"/>
      <c r="AB2" s="90"/>
      <c r="AC2" s="90"/>
      <c r="AD2" s="99" t="s">
        <v>90</v>
      </c>
      <c r="AE2" s="100"/>
      <c r="AF2" s="100"/>
      <c r="AG2" s="100"/>
      <c r="AH2" s="100"/>
      <c r="AI2" s="100"/>
      <c r="AJ2" s="100"/>
      <c r="AK2" s="100"/>
      <c r="AL2" s="100"/>
      <c r="AM2" s="100"/>
      <c r="AN2" s="9" t="s">
        <v>35</v>
      </c>
      <c r="AO2" s="94" t="s">
        <v>36</v>
      </c>
      <c r="AP2" s="94"/>
      <c r="AQ2" s="94"/>
      <c r="AR2" s="94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s="5" customFormat="1" ht="18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98" t="s">
        <v>2</v>
      </c>
      <c r="X3" s="90"/>
      <c r="Y3" s="90"/>
      <c r="Z3" s="90"/>
      <c r="AA3" s="90"/>
      <c r="AB3" s="90"/>
      <c r="AC3" s="90"/>
      <c r="AD3" s="89">
        <f>+VLOOKUP(AD2,A273:AG285,2,0)</f>
        <v>2020</v>
      </c>
      <c r="AE3" s="90"/>
      <c r="AF3" s="90"/>
      <c r="AG3" s="90"/>
      <c r="AH3" s="90"/>
      <c r="AI3" s="90"/>
      <c r="AJ3" s="90"/>
      <c r="AK3" s="90"/>
      <c r="AL3" s="90"/>
      <c r="AM3" s="90"/>
      <c r="AN3" s="11"/>
      <c r="AO3" s="11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s="5" customFormat="1" ht="60.75" customHeight="1">
      <c r="A4" s="91"/>
      <c r="B4" s="90"/>
      <c r="C4" s="90"/>
      <c r="D4" s="90"/>
      <c r="E4" s="90"/>
      <c r="F4" s="12" t="str">
        <f>+VLOOKUP(AD2,A273:BM285,35,0)</f>
        <v>ÇARŞAMBA</v>
      </c>
      <c r="G4" s="12" t="str">
        <f>+VLOOKUP(AD2,A273:BM285,36,0)</f>
        <v>PERŞEMBE</v>
      </c>
      <c r="H4" s="12" t="str">
        <f>+VLOOKUP(AD2,A273:BM285,37,0)</f>
        <v>CUMA</v>
      </c>
      <c r="I4" s="12" t="str">
        <f>+VLOOKUP(AD2,A273:BM285,38,0)</f>
        <v>CUMARTESİ</v>
      </c>
      <c r="J4" s="12" t="str">
        <f>+VLOOKUP(AD2,A273:BM285,39,0)</f>
        <v>PAZAR</v>
      </c>
      <c r="K4" s="12" t="str">
        <f>+VLOOKUP(AD2,A273:BM285,40,0)</f>
        <v>PAZARTESİ</v>
      </c>
      <c r="L4" s="12" t="str">
        <f>+VLOOKUP(AD2,A273:BM285,41,0)</f>
        <v>SALI</v>
      </c>
      <c r="M4" s="12" t="str">
        <f>+VLOOKUP(AD2,A273:BM285,42,0)</f>
        <v>ÇARŞAMBA</v>
      </c>
      <c r="N4" s="12" t="str">
        <f>+VLOOKUP(AD2,A273:BM285,43,0)</f>
        <v>PERŞEMBE</v>
      </c>
      <c r="O4" s="12" t="str">
        <f>+VLOOKUP(AD2,A273:BM285,44,0)</f>
        <v>CUMA</v>
      </c>
      <c r="P4" s="12" t="str">
        <f>+VLOOKUP(AD2,A273:BM285,45,0)</f>
        <v>CUMARTESİ</v>
      </c>
      <c r="Q4" s="12" t="str">
        <f>+VLOOKUP(AD2,A273:BM285,46,0)</f>
        <v>PAZAR</v>
      </c>
      <c r="R4" s="12" t="str">
        <f>+VLOOKUP(AD2,A273:BM285,47,0)</f>
        <v>PAZARTESİ</v>
      </c>
      <c r="S4" s="12" t="str">
        <f>+VLOOKUP(AD2,A273:BM285,48,0)</f>
        <v>SALI</v>
      </c>
      <c r="T4" s="12">
        <f>+VLOOKUP(AD2,A273:BM285,49,0)</f>
        <v>0</v>
      </c>
      <c r="U4" s="12">
        <f>+VLOOKUP(AD2,A273:BM285,50,0)</f>
        <v>0</v>
      </c>
      <c r="V4" s="12">
        <f>+VLOOKUP(AD2,A273:BM285,51,0)</f>
        <v>0</v>
      </c>
      <c r="W4" s="12">
        <f>+VLOOKUP(AD2,A273:BM285,52,0)</f>
        <v>0</v>
      </c>
      <c r="X4" s="12">
        <f>+VLOOKUP(AD2,A273:BM285,53,0)</f>
        <v>0</v>
      </c>
      <c r="Y4" s="12">
        <f>+VLOOKUP(AD2,A273:BM285,54,0)</f>
        <v>0</v>
      </c>
      <c r="Z4" s="12">
        <f>+VLOOKUP(AD2,A273:BM285,55,0)</f>
        <v>0</v>
      </c>
      <c r="AA4" s="12">
        <f>+VLOOKUP(AD2,A273:BM285,56,0)</f>
        <v>0</v>
      </c>
      <c r="AB4" s="12">
        <f>+VLOOKUP(AD2,A273:BM285,57,0)</f>
        <v>0</v>
      </c>
      <c r="AC4" s="12">
        <f>+VLOOKUP(AD2,A273:BM285,58,0)</f>
        <v>0</v>
      </c>
      <c r="AD4" s="12">
        <f>+VLOOKUP(AD2,A273:BM285,59,0)</f>
        <v>0</v>
      </c>
      <c r="AE4" s="12">
        <f>+VLOOKUP(AD2,A273:BM285,60,0)</f>
        <v>0</v>
      </c>
      <c r="AF4" s="12">
        <f>+VLOOKUP(AD2,A273:BM285,61,0)</f>
        <v>0</v>
      </c>
      <c r="AG4" s="12">
        <f>+VLOOKUP(AD2,A273:BM285,62,0)</f>
        <v>0</v>
      </c>
      <c r="AH4" s="12">
        <f>+VLOOKUP(AD2,A273:BM285,63,0)</f>
        <v>0</v>
      </c>
      <c r="AI4" s="12">
        <f>+VLOOKUP(AD2,A273:BM285,64,0)</f>
        <v>0</v>
      </c>
      <c r="AJ4" s="12">
        <f>+VLOOKUP(AD2,A273:BM285,65,0)</f>
        <v>0</v>
      </c>
      <c r="AK4" s="92"/>
      <c r="AL4" s="92"/>
      <c r="AM4" s="90"/>
      <c r="AN4" s="11"/>
      <c r="AO4" s="11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s="5" customFormat="1" ht="21" customHeight="1" thickBot="1">
      <c r="A5" s="13" t="s">
        <v>37</v>
      </c>
      <c r="B5" s="14" t="s">
        <v>3</v>
      </c>
      <c r="C5" s="14" t="s">
        <v>38</v>
      </c>
      <c r="D5" s="14" t="s">
        <v>39</v>
      </c>
      <c r="E5" s="14" t="s">
        <v>40</v>
      </c>
      <c r="F5" s="15">
        <f>+VLOOKUP(AD2,A273:AG285,3,0)</f>
        <v>1</v>
      </c>
      <c r="G5" s="15">
        <f>+VLOOKUP(AD2,A273:AG285,4,0)</f>
        <v>2</v>
      </c>
      <c r="H5" s="15">
        <f>+VLOOKUP(AD2,A273:AG285,5,0)</f>
        <v>3</v>
      </c>
      <c r="I5" s="15">
        <f>+VLOOKUP(AD2,A273:AG285,6,0)</f>
        <v>4</v>
      </c>
      <c r="J5" s="15">
        <f>+VLOOKUP(AD2,A273:AG285,7,0)</f>
        <v>5</v>
      </c>
      <c r="K5" s="15">
        <f>+VLOOKUP(AD2,A273:AG285,8,0)</f>
        <v>6</v>
      </c>
      <c r="L5" s="15">
        <f>+VLOOKUP(AD2,A273:AG285,9,0)</f>
        <v>7</v>
      </c>
      <c r="M5" s="15">
        <f>+VLOOKUP(AD2,A273:AG285,10,0)</f>
        <v>8</v>
      </c>
      <c r="N5" s="15">
        <f>+VLOOKUP(AD2,A273:AG285,11,0)</f>
        <v>9</v>
      </c>
      <c r="O5" s="15">
        <f>+VLOOKUP(AD2,A273:AG285,12,0)</f>
        <v>10</v>
      </c>
      <c r="P5" s="15">
        <f>+VLOOKUP(AD2,A273:AG285,13,0)</f>
        <v>11</v>
      </c>
      <c r="Q5" s="15">
        <f>+VLOOKUP(AD2,A273:AG285,14,0)</f>
        <v>12</v>
      </c>
      <c r="R5" s="15">
        <f>+VLOOKUP(AD2,A273:AG285,15,0)</f>
        <v>13</v>
      </c>
      <c r="S5" s="15">
        <f>+VLOOKUP(AD2,A273:AG285,16,0)</f>
        <v>14</v>
      </c>
      <c r="T5" s="15">
        <f>+VLOOKUP(AD2,A273:AG285,17,0)</f>
        <v>0</v>
      </c>
      <c r="U5" s="15">
        <f>+VLOOKUP(AD2,A273:AG285,18,0)</f>
        <v>0</v>
      </c>
      <c r="V5" s="15">
        <f>+VLOOKUP(AD2,A273:AG285,19,0)</f>
        <v>0</v>
      </c>
      <c r="W5" s="15">
        <f>+VLOOKUP(AD2,A273:AG285,20,0)</f>
        <v>0</v>
      </c>
      <c r="X5" s="15">
        <f>+VLOOKUP(AD2,A273:AG285,21,0)</f>
        <v>0</v>
      </c>
      <c r="Y5" s="15">
        <f>+VLOOKUP(AD2,A273:AG285,22,0)</f>
        <v>0</v>
      </c>
      <c r="Z5" s="15">
        <f>+VLOOKUP(AD2,A273:AG285,23,0)</f>
        <v>0</v>
      </c>
      <c r="AA5" s="15">
        <f>+VLOOKUP(AD2,A273:AG285,24,0)</f>
        <v>0</v>
      </c>
      <c r="AB5" s="15">
        <f>+VLOOKUP(AD2,A273:AG285,25,0)</f>
        <v>0</v>
      </c>
      <c r="AC5" s="15">
        <f>+VLOOKUP(AD2,A273:AG285,26,0)</f>
        <v>0</v>
      </c>
      <c r="AD5" s="15">
        <f>+VLOOKUP(AD2,A273:AG285,27,0)</f>
        <v>0</v>
      </c>
      <c r="AE5" s="15">
        <f>+VLOOKUP(AD2,A273:AG285,28,0)</f>
        <v>0</v>
      </c>
      <c r="AF5" s="15">
        <f>+VLOOKUP(AD2,A273:AG285,29,0)</f>
        <v>0</v>
      </c>
      <c r="AG5" s="15">
        <f>+VLOOKUP(AD2,A273:AG285,30,0)</f>
        <v>0</v>
      </c>
      <c r="AH5" s="15">
        <f>+VLOOKUP(AD2,A273:AG285,31,0)</f>
        <v>0</v>
      </c>
      <c r="AI5" s="15">
        <f>+VLOOKUP(AD2,A273:AG285,32,0)</f>
        <v>0</v>
      </c>
      <c r="AJ5" s="15">
        <f>+VLOOKUP(AD2,A273:AG285,33,0)</f>
        <v>0</v>
      </c>
      <c r="AK5" s="16" t="s">
        <v>41</v>
      </c>
      <c r="AL5" s="16"/>
      <c r="AM5" s="17" t="s">
        <v>42</v>
      </c>
      <c r="AN5" s="11"/>
      <c r="AO5" s="11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</row>
    <row r="6" spans="1:76" s="5" customFormat="1" ht="15" customHeight="1" thickBot="1">
      <c r="A6" s="75" t="s">
        <v>1</v>
      </c>
      <c r="B6" s="76" t="str">
        <f>+GİRİŞ!A3</f>
        <v>MAHMUT TAŞ</v>
      </c>
      <c r="C6" s="76" t="str">
        <f>+GİRİŞ!B3</f>
        <v>Sınıf Öğretmenliği</v>
      </c>
      <c r="D6" s="76" t="str">
        <f>+GİRİŞ!C3</f>
        <v>ALAADDİN İO</v>
      </c>
      <c r="E6" s="18" t="s">
        <v>43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>
        <f>+SUM(F6:AJ6)</f>
        <v>0</v>
      </c>
      <c r="AL6" s="77">
        <f>+SUM(AK6:AK7)</f>
        <v>0</v>
      </c>
      <c r="AM6" s="78">
        <f>+SUM(AK6:AK9)</f>
        <v>0</v>
      </c>
      <c r="AN6" s="11"/>
      <c r="AO6" s="11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1:76" s="5" customFormat="1" ht="15" customHeight="1" thickBot="1">
      <c r="A7" s="75"/>
      <c r="B7" s="76"/>
      <c r="C7" s="76"/>
      <c r="D7" s="76"/>
      <c r="E7" s="58" t="s">
        <v>44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0">
        <f>SUM(F7:AJ7)</f>
        <v>0</v>
      </c>
      <c r="AL7" s="77"/>
      <c r="AM7" s="78"/>
      <c r="AN7" s="11"/>
      <c r="AO7" s="93"/>
      <c r="AP7" s="93"/>
      <c r="AQ7" s="93"/>
      <c r="AR7" s="93"/>
      <c r="AS7" s="93"/>
      <c r="AT7" s="93"/>
      <c r="AU7" s="93"/>
      <c r="AV7" s="93"/>
      <c r="AW7" s="93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</row>
    <row r="8" spans="1:76" s="5" customFormat="1" ht="15" customHeight="1" thickBot="1">
      <c r="A8" s="75"/>
      <c r="B8" s="76"/>
      <c r="C8" s="76"/>
      <c r="D8" s="76"/>
      <c r="E8" s="21" t="s">
        <v>46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3">
        <f>SUM(F8:AJ8)</f>
        <v>0</v>
      </c>
      <c r="AL8" s="22">
        <f>+AK8</f>
        <v>0</v>
      </c>
      <c r="AM8" s="78"/>
      <c r="AN8" s="11"/>
      <c r="AO8" s="93"/>
      <c r="AP8" s="93"/>
      <c r="AQ8" s="93"/>
      <c r="AR8" s="93"/>
      <c r="AS8" s="93"/>
      <c r="AT8" s="93"/>
      <c r="AU8" s="93"/>
      <c r="AV8" s="93"/>
      <c r="AW8" s="93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s="5" customFormat="1" ht="15" customHeight="1" thickBot="1">
      <c r="A9" s="75"/>
      <c r="B9" s="76"/>
      <c r="C9" s="76"/>
      <c r="D9" s="76"/>
      <c r="E9" s="21" t="s">
        <v>47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4">
        <f>SUM(F9:AJ9)</f>
        <v>0</v>
      </c>
      <c r="AL9" s="25">
        <f>+AK9</f>
        <v>0</v>
      </c>
      <c r="AM9" s="78"/>
      <c r="AN9" s="11"/>
      <c r="AO9" s="93"/>
      <c r="AP9" s="93"/>
      <c r="AQ9" s="93"/>
      <c r="AR9" s="93"/>
      <c r="AS9" s="93"/>
      <c r="AT9" s="93"/>
      <c r="AU9" s="93"/>
      <c r="AV9" s="93"/>
      <c r="AW9" s="93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76" s="5" customFormat="1" ht="15" customHeight="1" thickBot="1">
      <c r="A10" s="75" t="s">
        <v>0</v>
      </c>
      <c r="B10" s="79" t="str">
        <f>+GİRİŞ!A4</f>
        <v>ÜMİT YAVUZ</v>
      </c>
      <c r="C10" s="76" t="str">
        <f>+GİRİŞ!B4</f>
        <v>Sınıf Öğretmenliği</v>
      </c>
      <c r="D10" s="76">
        <f>+GİRİŞ!C4</f>
        <v>0</v>
      </c>
      <c r="E10" s="18" t="s">
        <v>43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0">
        <f>+SUM(F10:AJ10)</f>
        <v>0</v>
      </c>
      <c r="AL10" s="77">
        <f>+SUM(AK10:AK11)</f>
        <v>0</v>
      </c>
      <c r="AM10" s="78">
        <f>+SUM(AK10:AK13)</f>
        <v>0</v>
      </c>
      <c r="AN10" s="11"/>
      <c r="AO10" s="57"/>
      <c r="AP10" s="57"/>
      <c r="AQ10" s="57"/>
      <c r="AR10" s="57"/>
      <c r="AS10" s="57"/>
      <c r="AT10" s="57"/>
      <c r="AU10" s="57"/>
      <c r="AV10" s="57"/>
      <c r="AW10" s="57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s="5" customFormat="1" ht="15" customHeight="1" thickBot="1">
      <c r="A11" s="75"/>
      <c r="B11" s="80"/>
      <c r="C11" s="76"/>
      <c r="D11" s="76"/>
      <c r="E11" s="58" t="s">
        <v>44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>
        <f>SUM(F11:AJ11)</f>
        <v>0</v>
      </c>
      <c r="AL11" s="77"/>
      <c r="AM11" s="78"/>
      <c r="AN11" s="11"/>
      <c r="AO11" s="57"/>
      <c r="AP11" s="57"/>
      <c r="AQ11" s="57"/>
      <c r="AR11" s="57"/>
      <c r="AS11" s="57"/>
      <c r="AT11" s="57"/>
      <c r="AU11" s="57"/>
      <c r="AV11" s="57"/>
      <c r="AW11" s="57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s="5" customFormat="1" ht="15" customHeight="1" thickBot="1">
      <c r="A12" s="75"/>
      <c r="B12" s="80"/>
      <c r="C12" s="76"/>
      <c r="D12" s="76"/>
      <c r="E12" s="21" t="s">
        <v>46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3">
        <f>SUM(F12:AJ12)</f>
        <v>0</v>
      </c>
      <c r="AL12" s="22">
        <f>+AK12</f>
        <v>0</v>
      </c>
      <c r="AM12" s="78"/>
      <c r="AN12" s="11"/>
      <c r="AO12" s="57"/>
      <c r="AP12" s="57"/>
      <c r="AQ12" s="57"/>
      <c r="AR12" s="57"/>
      <c r="AS12" s="57"/>
      <c r="AT12" s="57"/>
      <c r="AU12" s="57"/>
      <c r="AV12" s="57"/>
      <c r="AW12" s="57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s="5" customFormat="1" ht="15" customHeight="1" thickBot="1">
      <c r="A13" s="75"/>
      <c r="B13" s="81"/>
      <c r="C13" s="76"/>
      <c r="D13" s="76"/>
      <c r="E13" s="21" t="s">
        <v>47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4">
        <f>SUM(F13:AJ13)</f>
        <v>0</v>
      </c>
      <c r="AL13" s="25">
        <f>+AK13</f>
        <v>0</v>
      </c>
      <c r="AM13" s="78"/>
      <c r="AN13" s="11"/>
      <c r="AO13" s="57"/>
      <c r="AP13" s="57"/>
      <c r="AQ13" s="57"/>
      <c r="AR13" s="57"/>
      <c r="AS13" s="57"/>
      <c r="AT13" s="57"/>
      <c r="AU13" s="57"/>
      <c r="AV13" s="57"/>
      <c r="AW13" s="57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s="5" customFormat="1" ht="15" customHeight="1" thickBot="1">
      <c r="A14" s="75" t="s">
        <v>4</v>
      </c>
      <c r="B14" s="79" t="str">
        <f>+GİRİŞ!A5</f>
        <v>HÜLYA UZUN</v>
      </c>
      <c r="C14" s="76" t="str">
        <f>+GİRİŞ!B5</f>
        <v>Sınıf Öğretmenliği</v>
      </c>
      <c r="D14" s="76">
        <f>+GİRİŞ!C5</f>
        <v>0</v>
      </c>
      <c r="E14" s="18" t="s">
        <v>43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>
        <f>+SUM(F14:AJ14)</f>
        <v>0</v>
      </c>
      <c r="AL14" s="77">
        <f>+SUM(AK14:AK15)</f>
        <v>0</v>
      </c>
      <c r="AM14" s="78">
        <f>+SUM(AK14:AK17)</f>
        <v>0</v>
      </c>
      <c r="AN14" s="11"/>
      <c r="AO14" s="57"/>
      <c r="AP14" s="57"/>
      <c r="AQ14" s="57"/>
      <c r="AR14" s="57"/>
      <c r="AS14" s="57"/>
      <c r="AT14" s="57"/>
      <c r="AU14" s="57"/>
      <c r="AV14" s="57"/>
      <c r="AW14" s="57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s="5" customFormat="1" ht="15" customHeight="1" thickBot="1">
      <c r="A15" s="75"/>
      <c r="B15" s="80"/>
      <c r="C15" s="76"/>
      <c r="D15" s="76"/>
      <c r="E15" s="58" t="s">
        <v>44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0">
        <f>SUM(F15:AJ15)</f>
        <v>0</v>
      </c>
      <c r="AL15" s="77"/>
      <c r="AM15" s="78"/>
      <c r="AN15" s="11"/>
      <c r="AO15" s="57"/>
      <c r="AP15" s="57"/>
      <c r="AQ15" s="57"/>
      <c r="AR15" s="57"/>
      <c r="AS15" s="57"/>
      <c r="AT15" s="57"/>
      <c r="AU15" s="57"/>
      <c r="AV15" s="57"/>
      <c r="AW15" s="57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s="5" customFormat="1" ht="15" customHeight="1" thickBot="1">
      <c r="A16" s="75"/>
      <c r="B16" s="80"/>
      <c r="C16" s="76"/>
      <c r="D16" s="76"/>
      <c r="E16" s="21" t="s">
        <v>46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3">
        <f>SUM(F16:AJ16)</f>
        <v>0</v>
      </c>
      <c r="AL16" s="22">
        <f>+AK16</f>
        <v>0</v>
      </c>
      <c r="AM16" s="78"/>
      <c r="AN16" s="11"/>
      <c r="AO16" s="57"/>
      <c r="AP16" s="57"/>
      <c r="AQ16" s="57"/>
      <c r="AR16" s="57"/>
      <c r="AS16" s="57"/>
      <c r="AT16" s="57"/>
      <c r="AU16" s="57"/>
      <c r="AV16" s="57"/>
      <c r="AW16" s="57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s="5" customFormat="1" ht="15" customHeight="1" thickBot="1">
      <c r="A17" s="75"/>
      <c r="B17" s="81"/>
      <c r="C17" s="76"/>
      <c r="D17" s="76"/>
      <c r="E17" s="21" t="s">
        <v>47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4">
        <f>SUM(F17:AJ17)</f>
        <v>0</v>
      </c>
      <c r="AL17" s="25">
        <f>+AK17</f>
        <v>0</v>
      </c>
      <c r="AM17" s="78"/>
      <c r="AN17" s="11"/>
      <c r="AO17" s="57"/>
      <c r="AP17" s="57"/>
      <c r="AQ17" s="57"/>
      <c r="AR17" s="57"/>
      <c r="AS17" s="57"/>
      <c r="AT17" s="57"/>
      <c r="AU17" s="57"/>
      <c r="AV17" s="57"/>
      <c r="AW17" s="57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s="5" customFormat="1" ht="15" customHeight="1" thickBot="1">
      <c r="A18" s="75" t="s">
        <v>5</v>
      </c>
      <c r="B18" s="76" t="str">
        <f>+GİRİŞ!A6</f>
        <v>BURCU YILANCI</v>
      </c>
      <c r="C18" s="76" t="str">
        <f>+GİRİŞ!B6</f>
        <v>Okul Öncesi Öğrt</v>
      </c>
      <c r="D18" s="76">
        <f>+GİRİŞ!C6</f>
        <v>0</v>
      </c>
      <c r="E18" s="18" t="s">
        <v>43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0">
        <f>+SUM(F18:AJ18)</f>
        <v>0</v>
      </c>
      <c r="AL18" s="77">
        <f>+SUM(AK18:AK19)</f>
        <v>0</v>
      </c>
      <c r="AM18" s="78">
        <f>+SUM(AK18:AK21)</f>
        <v>0</v>
      </c>
      <c r="AN18" s="11"/>
      <c r="AO18" s="57"/>
      <c r="AP18" s="57"/>
      <c r="AQ18" s="57"/>
      <c r="AR18" s="57"/>
      <c r="AS18" s="57"/>
      <c r="AT18" s="57"/>
      <c r="AU18" s="57"/>
      <c r="AV18" s="57"/>
      <c r="AW18" s="57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s="5" customFormat="1" ht="15" customHeight="1" thickBot="1">
      <c r="A19" s="75"/>
      <c r="B19" s="76"/>
      <c r="C19" s="76"/>
      <c r="D19" s="76"/>
      <c r="E19" s="58" t="s">
        <v>44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>
        <f>SUM(F19:AJ19)</f>
        <v>0</v>
      </c>
      <c r="AL19" s="77"/>
      <c r="AM19" s="78"/>
      <c r="AN19" s="11"/>
      <c r="AO19" s="57"/>
      <c r="AP19" s="57"/>
      <c r="AQ19" s="57"/>
      <c r="AR19" s="57"/>
      <c r="AS19" s="57"/>
      <c r="AT19" s="57"/>
      <c r="AU19" s="57"/>
      <c r="AV19" s="57"/>
      <c r="AW19" s="57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s="5" customFormat="1" ht="15" customHeight="1" thickBot="1">
      <c r="A20" s="75"/>
      <c r="B20" s="76"/>
      <c r="C20" s="76"/>
      <c r="D20" s="76"/>
      <c r="E20" s="21" t="s">
        <v>46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3">
        <f>SUM(F20:AJ20)</f>
        <v>0</v>
      </c>
      <c r="AL20" s="22">
        <f>+AK20</f>
        <v>0</v>
      </c>
      <c r="AM20" s="78"/>
      <c r="AN20" s="11"/>
      <c r="AO20" s="57"/>
      <c r="AP20" s="57"/>
      <c r="AQ20" s="57"/>
      <c r="AR20" s="57"/>
      <c r="AS20" s="57"/>
      <c r="AT20" s="57"/>
      <c r="AU20" s="57"/>
      <c r="AV20" s="57"/>
      <c r="AW20" s="57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76" s="5" customFormat="1" ht="15" customHeight="1" thickBot="1">
      <c r="A21" s="75"/>
      <c r="B21" s="76"/>
      <c r="C21" s="76"/>
      <c r="D21" s="76"/>
      <c r="E21" s="21" t="s">
        <v>47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4">
        <f>SUM(F21:AJ21)</f>
        <v>0</v>
      </c>
      <c r="AL21" s="25">
        <f>+AK21</f>
        <v>0</v>
      </c>
      <c r="AM21" s="78"/>
      <c r="AN21" s="11"/>
      <c r="AO21" s="57"/>
      <c r="AP21" s="57"/>
      <c r="AQ21" s="57"/>
      <c r="AR21" s="57"/>
      <c r="AS21" s="57"/>
      <c r="AT21" s="57"/>
      <c r="AU21" s="57"/>
      <c r="AV21" s="57"/>
      <c r="AW21" s="57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s="5" customFormat="1" ht="15" customHeight="1" thickBot="1">
      <c r="A22" s="75" t="s">
        <v>6</v>
      </c>
      <c r="B22" s="76" t="str">
        <f>+GİRİŞ!A7</f>
        <v>ESMA MÜLAYİM </v>
      </c>
      <c r="C22" s="76" t="str">
        <f>+GİRİŞ!B7</f>
        <v>İngilizce</v>
      </c>
      <c r="D22" s="76">
        <f>+GİRİŞ!C7</f>
        <v>0</v>
      </c>
      <c r="E22" s="18" t="s">
        <v>43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>
        <f>+SUM(F22:AJ22)</f>
        <v>0</v>
      </c>
      <c r="AL22" s="77">
        <f>+SUM(AK22:AK23)</f>
        <v>0</v>
      </c>
      <c r="AM22" s="78">
        <f>+SUM(AK22:AK25)</f>
        <v>0</v>
      </c>
      <c r="AN22" s="11"/>
      <c r="AO22" s="57"/>
      <c r="AP22" s="57"/>
      <c r="AQ22" s="57"/>
      <c r="AR22" s="57"/>
      <c r="AS22" s="57"/>
      <c r="AT22" s="57"/>
      <c r="AU22" s="57"/>
      <c r="AV22" s="57"/>
      <c r="AW22" s="57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 s="5" customFormat="1" ht="15" customHeight="1" thickBot="1">
      <c r="A23" s="75"/>
      <c r="B23" s="76"/>
      <c r="C23" s="76"/>
      <c r="D23" s="76"/>
      <c r="E23" s="58" t="s">
        <v>44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0">
        <f>SUM(F23:AJ23)</f>
        <v>0</v>
      </c>
      <c r="AL23" s="77"/>
      <c r="AM23" s="78"/>
      <c r="AN23" s="11"/>
      <c r="AO23" s="57"/>
      <c r="AP23" s="57"/>
      <c r="AQ23" s="57"/>
      <c r="AR23" s="57"/>
      <c r="AS23" s="57"/>
      <c r="AT23" s="57"/>
      <c r="AU23" s="57"/>
      <c r="AV23" s="57"/>
      <c r="AW23" s="57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s="5" customFormat="1" ht="15" customHeight="1" thickBot="1">
      <c r="A24" s="75"/>
      <c r="B24" s="76"/>
      <c r="C24" s="76"/>
      <c r="D24" s="76"/>
      <c r="E24" s="21" t="s">
        <v>46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3">
        <f>SUM(F24:AJ24)</f>
        <v>0</v>
      </c>
      <c r="AL24" s="22">
        <f>+AK24</f>
        <v>0</v>
      </c>
      <c r="AM24" s="78"/>
      <c r="AN24" s="11"/>
      <c r="AO24" s="57"/>
      <c r="AP24" s="57"/>
      <c r="AQ24" s="57"/>
      <c r="AR24" s="57"/>
      <c r="AS24" s="57"/>
      <c r="AT24" s="57"/>
      <c r="AU24" s="57"/>
      <c r="AV24" s="57"/>
      <c r="AW24" s="57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s="5" customFormat="1" ht="15" customHeight="1" thickBot="1">
      <c r="A25" s="75"/>
      <c r="B25" s="76"/>
      <c r="C25" s="76"/>
      <c r="D25" s="76"/>
      <c r="E25" s="21" t="s">
        <v>47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4">
        <f>SUM(F25:AJ25)</f>
        <v>0</v>
      </c>
      <c r="AL25" s="25">
        <f>+AK25</f>
        <v>0</v>
      </c>
      <c r="AM25" s="78"/>
      <c r="AN25" s="11"/>
      <c r="AO25" s="57"/>
      <c r="AP25" s="57"/>
      <c r="AQ25" s="57"/>
      <c r="AR25" s="57"/>
      <c r="AS25" s="57"/>
      <c r="AT25" s="57"/>
      <c r="AU25" s="57"/>
      <c r="AV25" s="57"/>
      <c r="AW25" s="57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s="5" customFormat="1" ht="15" customHeight="1" thickBot="1">
      <c r="A26" s="75" t="s">
        <v>7</v>
      </c>
      <c r="B26" s="76" t="str">
        <f>+GİRİŞ!A8</f>
        <v>ESMA TÖRÜN</v>
      </c>
      <c r="C26" s="76" t="str">
        <f>+GİRİŞ!B8</f>
        <v>Sınıf Öğretmenliği</v>
      </c>
      <c r="D26" s="76">
        <f>+GİRİŞ!C8</f>
        <v>0</v>
      </c>
      <c r="E26" s="18" t="s">
        <v>43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0">
        <f>+SUM(F26:AJ26)</f>
        <v>0</v>
      </c>
      <c r="AL26" s="77">
        <f>+SUM(AK26:AK27)</f>
        <v>0</v>
      </c>
      <c r="AM26" s="78">
        <f>+SUM(AK26:AK29)</f>
        <v>0</v>
      </c>
      <c r="AN26" s="11"/>
      <c r="AO26" s="57"/>
      <c r="AP26" s="57"/>
      <c r="AQ26" s="57"/>
      <c r="AR26" s="57"/>
      <c r="AS26" s="57"/>
      <c r="AT26" s="57"/>
      <c r="AU26" s="57"/>
      <c r="AV26" s="57"/>
      <c r="AW26" s="57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s="5" customFormat="1" ht="15" customHeight="1" thickBot="1">
      <c r="A27" s="75"/>
      <c r="B27" s="76"/>
      <c r="C27" s="76"/>
      <c r="D27" s="76"/>
      <c r="E27" s="58" t="s">
        <v>44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>
        <f>SUM(F27:AJ27)</f>
        <v>0</v>
      </c>
      <c r="AL27" s="77"/>
      <c r="AM27" s="78"/>
      <c r="AN27" s="11"/>
      <c r="AO27" s="57"/>
      <c r="AP27" s="57"/>
      <c r="AQ27" s="57"/>
      <c r="AR27" s="57"/>
      <c r="AS27" s="57"/>
      <c r="AT27" s="57"/>
      <c r="AU27" s="57"/>
      <c r="AV27" s="57"/>
      <c r="AW27" s="57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s="5" customFormat="1" ht="15" customHeight="1" thickBot="1">
      <c r="A28" s="75"/>
      <c r="B28" s="76"/>
      <c r="C28" s="76"/>
      <c r="D28" s="76"/>
      <c r="E28" s="21" t="s">
        <v>46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3">
        <f>SUM(F28:AJ28)</f>
        <v>0</v>
      </c>
      <c r="AL28" s="22">
        <f>+AK28</f>
        <v>0</v>
      </c>
      <c r="AM28" s="78"/>
      <c r="AN28" s="11"/>
      <c r="AO28" s="57"/>
      <c r="AP28" s="57"/>
      <c r="AQ28" s="57"/>
      <c r="AR28" s="57"/>
      <c r="AS28" s="57"/>
      <c r="AT28" s="57"/>
      <c r="AU28" s="57"/>
      <c r="AV28" s="57"/>
      <c r="AW28" s="57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 s="5" customFormat="1" ht="15" customHeight="1" thickBot="1">
      <c r="A29" s="75"/>
      <c r="B29" s="76"/>
      <c r="C29" s="76"/>
      <c r="D29" s="76"/>
      <c r="E29" s="21" t="s">
        <v>47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24">
        <f>SUM(F29:AJ29)</f>
        <v>0</v>
      </c>
      <c r="AL29" s="25">
        <f>+AK29</f>
        <v>0</v>
      </c>
      <c r="AM29" s="78"/>
      <c r="AN29" s="11"/>
      <c r="AO29" s="57"/>
      <c r="AP29" s="57"/>
      <c r="AQ29" s="57"/>
      <c r="AR29" s="57"/>
      <c r="AS29" s="57"/>
      <c r="AT29" s="57"/>
      <c r="AU29" s="57"/>
      <c r="AV29" s="57"/>
      <c r="AW29" s="57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</row>
    <row r="30" spans="1:76" s="5" customFormat="1" ht="15" customHeight="1" thickBot="1">
      <c r="A30" s="75" t="s">
        <v>8</v>
      </c>
      <c r="B30" s="76" t="str">
        <f>+GİRİŞ!A9</f>
        <v>GÜLBAHAR ÇAKAN</v>
      </c>
      <c r="C30" s="76" t="str">
        <f>+GİRİŞ!B9</f>
        <v>Sınıf Öğretmenliği</v>
      </c>
      <c r="D30" s="76">
        <f>+GİRİŞ!C9</f>
        <v>0</v>
      </c>
      <c r="E30" s="18" t="s">
        <v>43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0">
        <f>+SUM(F30:AJ30)</f>
        <v>0</v>
      </c>
      <c r="AL30" s="77">
        <f>+SUM(AK30:AK31)</f>
        <v>0</v>
      </c>
      <c r="AM30" s="78">
        <f>+SUM(AK30:AK33)</f>
        <v>0</v>
      </c>
      <c r="AN30" s="11"/>
      <c r="AO30" s="57"/>
      <c r="AP30" s="57"/>
      <c r="AQ30" s="57"/>
      <c r="AR30" s="57"/>
      <c r="AS30" s="57"/>
      <c r="AT30" s="57"/>
      <c r="AU30" s="57"/>
      <c r="AV30" s="57"/>
      <c r="AW30" s="57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s="5" customFormat="1" ht="15" customHeight="1" thickBot="1">
      <c r="A31" s="75"/>
      <c r="B31" s="76"/>
      <c r="C31" s="76"/>
      <c r="D31" s="76"/>
      <c r="E31" s="58" t="s">
        <v>44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0">
        <f>SUM(F31:AJ31)</f>
        <v>0</v>
      </c>
      <c r="AL31" s="77"/>
      <c r="AM31" s="78"/>
      <c r="AN31" s="11"/>
      <c r="AO31" s="57"/>
      <c r="AP31" s="57"/>
      <c r="AQ31" s="57"/>
      <c r="AR31" s="57"/>
      <c r="AS31" s="57"/>
      <c r="AT31" s="57"/>
      <c r="AU31" s="57"/>
      <c r="AV31" s="57"/>
      <c r="AW31" s="57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s="5" customFormat="1" ht="15" customHeight="1" thickBot="1">
      <c r="A32" s="75"/>
      <c r="B32" s="76"/>
      <c r="C32" s="76"/>
      <c r="D32" s="76"/>
      <c r="E32" s="21" t="s">
        <v>46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3">
        <f>SUM(F32:AJ32)</f>
        <v>0</v>
      </c>
      <c r="AL32" s="22">
        <f>+AK32</f>
        <v>0</v>
      </c>
      <c r="AM32" s="78"/>
      <c r="AN32" s="11"/>
      <c r="AO32" s="57"/>
      <c r="AP32" s="57"/>
      <c r="AQ32" s="57"/>
      <c r="AR32" s="57"/>
      <c r="AS32" s="57"/>
      <c r="AT32" s="57"/>
      <c r="AU32" s="57"/>
      <c r="AV32" s="57"/>
      <c r="AW32" s="57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</row>
    <row r="33" spans="1:76" s="5" customFormat="1" ht="15" customHeight="1" thickBot="1">
      <c r="A33" s="75"/>
      <c r="B33" s="76"/>
      <c r="C33" s="76"/>
      <c r="D33" s="76"/>
      <c r="E33" s="21" t="s">
        <v>47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4">
        <f>SUM(F33:AJ33)</f>
        <v>0</v>
      </c>
      <c r="AL33" s="25">
        <f>+AK33</f>
        <v>0</v>
      </c>
      <c r="AM33" s="78"/>
      <c r="AN33" s="11"/>
      <c r="AO33" s="57"/>
      <c r="AP33" s="57"/>
      <c r="AQ33" s="57"/>
      <c r="AR33" s="57"/>
      <c r="AS33" s="57"/>
      <c r="AT33" s="57"/>
      <c r="AU33" s="57"/>
      <c r="AV33" s="57"/>
      <c r="AW33" s="57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1:76" s="5" customFormat="1" ht="15" customHeight="1" thickBot="1">
      <c r="A34" s="75" t="s">
        <v>9</v>
      </c>
      <c r="B34" s="76" t="str">
        <f>+GİRİŞ!A10</f>
        <v>İSA AĞCA</v>
      </c>
      <c r="C34" s="76" t="str">
        <f>+GİRİŞ!B10</f>
        <v>Özel Eğitim</v>
      </c>
      <c r="D34" s="76">
        <f>+GİRİŞ!C10</f>
        <v>0</v>
      </c>
      <c r="E34" s="18" t="s">
        <v>43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>
        <f>+SUM(F34:AJ34)</f>
        <v>0</v>
      </c>
      <c r="AL34" s="77">
        <f>+SUM(AK34:AK35)</f>
        <v>0</v>
      </c>
      <c r="AM34" s="78">
        <f>+SUM(AK34:AK37)</f>
        <v>0</v>
      </c>
      <c r="AN34" s="11"/>
      <c r="AO34" s="57"/>
      <c r="AP34" s="57"/>
      <c r="AQ34" s="57"/>
      <c r="AR34" s="57"/>
      <c r="AS34" s="57"/>
      <c r="AT34" s="57"/>
      <c r="AU34" s="57"/>
      <c r="AV34" s="57"/>
      <c r="AW34" s="57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</row>
    <row r="35" spans="1:76" s="5" customFormat="1" ht="15" customHeight="1" thickBot="1">
      <c r="A35" s="75"/>
      <c r="B35" s="76"/>
      <c r="C35" s="76"/>
      <c r="D35" s="76"/>
      <c r="E35" s="58" t="s">
        <v>44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>
        <f>SUM(F35:AJ35)</f>
        <v>0</v>
      </c>
      <c r="AL35" s="77"/>
      <c r="AM35" s="78"/>
      <c r="AN35" s="11"/>
      <c r="AO35" s="57"/>
      <c r="AP35" s="57"/>
      <c r="AQ35" s="57"/>
      <c r="AR35" s="57"/>
      <c r="AS35" s="57"/>
      <c r="AT35" s="57"/>
      <c r="AU35" s="57"/>
      <c r="AV35" s="57"/>
      <c r="AW35" s="57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1:76" s="5" customFormat="1" ht="15" customHeight="1" thickBot="1">
      <c r="A36" s="75"/>
      <c r="B36" s="76"/>
      <c r="C36" s="76"/>
      <c r="D36" s="76"/>
      <c r="E36" s="21" t="s">
        <v>46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3">
        <f>SUM(F36:AJ36)</f>
        <v>0</v>
      </c>
      <c r="AL36" s="22">
        <f>+AK36</f>
        <v>0</v>
      </c>
      <c r="AM36" s="78"/>
      <c r="AN36" s="11"/>
      <c r="AO36" s="57"/>
      <c r="AP36" s="57"/>
      <c r="AQ36" s="57"/>
      <c r="AR36" s="57"/>
      <c r="AS36" s="57"/>
      <c r="AT36" s="57"/>
      <c r="AU36" s="57"/>
      <c r="AV36" s="57"/>
      <c r="AW36" s="57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</row>
    <row r="37" spans="1:76" s="5" customFormat="1" ht="15" customHeight="1" thickBot="1">
      <c r="A37" s="75"/>
      <c r="B37" s="76"/>
      <c r="C37" s="76"/>
      <c r="D37" s="76"/>
      <c r="E37" s="21" t="s">
        <v>47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4">
        <f>SUM(F37:AJ37)</f>
        <v>0</v>
      </c>
      <c r="AL37" s="25">
        <f>+AK37</f>
        <v>0</v>
      </c>
      <c r="AM37" s="78"/>
      <c r="AN37" s="11"/>
      <c r="AO37" s="57"/>
      <c r="AP37" s="57"/>
      <c r="AQ37" s="57"/>
      <c r="AR37" s="57"/>
      <c r="AS37" s="57"/>
      <c r="AT37" s="57"/>
      <c r="AU37" s="57"/>
      <c r="AV37" s="57"/>
      <c r="AW37" s="57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</row>
    <row r="38" spans="1:76" s="5" customFormat="1" ht="15" customHeight="1" thickBot="1">
      <c r="A38" s="75" t="s">
        <v>10</v>
      </c>
      <c r="B38" s="76" t="str">
        <f>+GİRİŞ!A11</f>
        <v>MUSTAFA YILMAZ</v>
      </c>
      <c r="C38" s="76" t="str">
        <f>+GİRİŞ!B11</f>
        <v>Özel Eğitim</v>
      </c>
      <c r="D38" s="76">
        <f>+GİRİŞ!C11</f>
        <v>0</v>
      </c>
      <c r="E38" s="18" t="s">
        <v>43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>
        <f>+SUM(F38:AJ38)</f>
        <v>0</v>
      </c>
      <c r="AL38" s="77">
        <f>+SUM(AK38:AK39)</f>
        <v>0</v>
      </c>
      <c r="AM38" s="78">
        <f>+SUM(AK38:AK41)</f>
        <v>0</v>
      </c>
      <c r="AN38" s="11"/>
      <c r="AO38" s="57"/>
      <c r="AP38" s="57"/>
      <c r="AQ38" s="57"/>
      <c r="AR38" s="57"/>
      <c r="AS38" s="57"/>
      <c r="AT38" s="57"/>
      <c r="AU38" s="57"/>
      <c r="AV38" s="57"/>
      <c r="AW38" s="57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</row>
    <row r="39" spans="1:76" s="5" customFormat="1" ht="15" customHeight="1" thickBot="1">
      <c r="A39" s="75"/>
      <c r="B39" s="76"/>
      <c r="C39" s="76"/>
      <c r="D39" s="76"/>
      <c r="E39" s="58" t="s">
        <v>44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>
        <f>SUM(F39:AJ39)</f>
        <v>0</v>
      </c>
      <c r="AL39" s="77"/>
      <c r="AM39" s="78"/>
      <c r="AN39" s="11"/>
      <c r="AO39" s="57"/>
      <c r="AP39" s="57"/>
      <c r="AQ39" s="57"/>
      <c r="AR39" s="57"/>
      <c r="AS39" s="57"/>
      <c r="AT39" s="57"/>
      <c r="AU39" s="57"/>
      <c r="AV39" s="57"/>
      <c r="AW39" s="57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</row>
    <row r="40" spans="1:76" s="5" customFormat="1" ht="15" customHeight="1" thickBot="1">
      <c r="A40" s="75"/>
      <c r="B40" s="76"/>
      <c r="C40" s="76"/>
      <c r="D40" s="76"/>
      <c r="E40" s="21" t="s">
        <v>46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3">
        <f>SUM(F40:AJ40)</f>
        <v>0</v>
      </c>
      <c r="AL40" s="22">
        <f>+AK40</f>
        <v>0</v>
      </c>
      <c r="AM40" s="78"/>
      <c r="AN40" s="11"/>
      <c r="AO40" s="57"/>
      <c r="AP40" s="57"/>
      <c r="AQ40" s="57"/>
      <c r="AR40" s="57"/>
      <c r="AS40" s="57"/>
      <c r="AT40" s="57"/>
      <c r="AU40" s="57"/>
      <c r="AV40" s="57"/>
      <c r="AW40" s="57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</row>
    <row r="41" spans="1:76" s="5" customFormat="1" ht="15" customHeight="1" thickBot="1">
      <c r="A41" s="75"/>
      <c r="B41" s="76"/>
      <c r="C41" s="76"/>
      <c r="D41" s="76"/>
      <c r="E41" s="66" t="s">
        <v>47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4">
        <f>SUM(F41:AJ41)</f>
        <v>0</v>
      </c>
      <c r="AL41" s="25">
        <f>+AK41</f>
        <v>0</v>
      </c>
      <c r="AM41" s="78"/>
      <c r="AN41" s="11"/>
      <c r="AO41" s="57"/>
      <c r="AP41" s="57"/>
      <c r="AQ41" s="57"/>
      <c r="AR41" s="57"/>
      <c r="AS41" s="57"/>
      <c r="AT41" s="57"/>
      <c r="AU41" s="57"/>
      <c r="AV41" s="57"/>
      <c r="AW41" s="57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 s="5" customFormat="1" ht="15" customHeight="1">
      <c r="A42" s="4"/>
      <c r="B42" s="6"/>
      <c r="C42" s="6"/>
      <c r="D42" s="6"/>
      <c r="E42" s="6"/>
      <c r="F42" s="43">
        <f aca="true" t="shared" si="0" ref="F42:AK42">+SUM(F6:F41)</f>
        <v>0</v>
      </c>
      <c r="G42" s="43">
        <f t="shared" si="0"/>
        <v>0</v>
      </c>
      <c r="H42" s="43">
        <f t="shared" si="0"/>
        <v>0</v>
      </c>
      <c r="I42" s="43">
        <f t="shared" si="0"/>
        <v>0</v>
      </c>
      <c r="J42" s="43">
        <f t="shared" si="0"/>
        <v>0</v>
      </c>
      <c r="K42" s="43">
        <f t="shared" si="0"/>
        <v>0</v>
      </c>
      <c r="L42" s="43">
        <f t="shared" si="0"/>
        <v>0</v>
      </c>
      <c r="M42" s="43">
        <f t="shared" si="0"/>
        <v>0</v>
      </c>
      <c r="N42" s="43">
        <f t="shared" si="0"/>
        <v>0</v>
      </c>
      <c r="O42" s="43">
        <f t="shared" si="0"/>
        <v>0</v>
      </c>
      <c r="P42" s="43">
        <f t="shared" si="0"/>
        <v>0</v>
      </c>
      <c r="Q42" s="43">
        <f t="shared" si="0"/>
        <v>0</v>
      </c>
      <c r="R42" s="43">
        <f t="shared" si="0"/>
        <v>0</v>
      </c>
      <c r="S42" s="43">
        <f t="shared" si="0"/>
        <v>0</v>
      </c>
      <c r="T42" s="43">
        <f t="shared" si="0"/>
        <v>0</v>
      </c>
      <c r="U42" s="43">
        <f t="shared" si="0"/>
        <v>0</v>
      </c>
      <c r="V42" s="43">
        <f t="shared" si="0"/>
        <v>0</v>
      </c>
      <c r="W42" s="43">
        <f t="shared" si="0"/>
        <v>0</v>
      </c>
      <c r="X42" s="43">
        <f t="shared" si="0"/>
        <v>0</v>
      </c>
      <c r="Y42" s="43">
        <f t="shared" si="0"/>
        <v>0</v>
      </c>
      <c r="Z42" s="43">
        <f t="shared" si="0"/>
        <v>0</v>
      </c>
      <c r="AA42" s="43">
        <f t="shared" si="0"/>
        <v>0</v>
      </c>
      <c r="AB42" s="43">
        <f t="shared" si="0"/>
        <v>0</v>
      </c>
      <c r="AC42" s="43">
        <f t="shared" si="0"/>
        <v>0</v>
      </c>
      <c r="AD42" s="43">
        <f t="shared" si="0"/>
        <v>0</v>
      </c>
      <c r="AE42" s="43">
        <f t="shared" si="0"/>
        <v>0</v>
      </c>
      <c r="AF42" s="43">
        <f t="shared" si="0"/>
        <v>0</v>
      </c>
      <c r="AG42" s="43">
        <f t="shared" si="0"/>
        <v>0</v>
      </c>
      <c r="AH42" s="43">
        <f t="shared" si="0"/>
        <v>0</v>
      </c>
      <c r="AI42" s="43">
        <f t="shared" si="0"/>
        <v>0</v>
      </c>
      <c r="AJ42" s="43">
        <f t="shared" si="0"/>
        <v>0</v>
      </c>
      <c r="AK42" s="40">
        <f t="shared" si="0"/>
        <v>0</v>
      </c>
      <c r="AL42" s="41"/>
      <c r="AM42" s="42">
        <f>+SUM(AM6:AM41)</f>
        <v>0</v>
      </c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</row>
    <row r="43" spans="1:76" s="5" customFormat="1" ht="15" customHeight="1">
      <c r="A43" s="4"/>
      <c r="B43" s="6"/>
      <c r="C43" s="6"/>
      <c r="D43" s="6"/>
      <c r="E43" s="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/>
      <c r="AL43" s="27"/>
      <c r="AM43" s="28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</row>
    <row r="44" spans="1:80" s="5" customFormat="1" ht="15" customHeight="1">
      <c r="A44" s="4"/>
      <c r="B44" s="6"/>
      <c r="C44" s="6"/>
      <c r="D44" s="6"/>
      <c r="E44" s="86" t="str">
        <f>+C2</f>
        <v>Mevlana Ortaokulu</v>
      </c>
      <c r="F44" s="86"/>
      <c r="G44" s="86"/>
      <c r="H44" s="86"/>
      <c r="I44" s="86"/>
      <c r="J44" s="86"/>
      <c r="K44" s="86"/>
      <c r="L44" s="86"/>
      <c r="M44" s="86"/>
      <c r="N44" s="7" t="s">
        <v>58</v>
      </c>
      <c r="O44" s="29"/>
      <c r="P44" s="87" t="str">
        <f>+AD2</f>
        <v>1 OCAK - 14 OCAK</v>
      </c>
      <c r="Q44" s="87"/>
      <c r="R44" s="87"/>
      <c r="S44" s="87"/>
      <c r="T44" s="87"/>
      <c r="U44" s="87"/>
      <c r="V44" s="87"/>
      <c r="W44" s="86">
        <f>+AD3</f>
        <v>2020</v>
      </c>
      <c r="X44" s="86"/>
      <c r="Y44" s="7" t="s">
        <v>59</v>
      </c>
      <c r="Z44" s="87">
        <f>+AM42</f>
        <v>0</v>
      </c>
      <c r="AA44" s="87"/>
      <c r="AB44" s="7" t="s">
        <v>60</v>
      </c>
      <c r="AC44" s="29"/>
      <c r="AD44" s="29"/>
      <c r="AE44" s="29"/>
      <c r="AF44" s="29"/>
      <c r="AG44" s="29"/>
      <c r="AH44" s="6"/>
      <c r="AI44" s="6"/>
      <c r="AJ44" s="6"/>
      <c r="AK44" s="6"/>
      <c r="AL44" s="6"/>
      <c r="AM44" s="6"/>
      <c r="AN44" s="6"/>
      <c r="AO44" s="29"/>
      <c r="AP44" s="29"/>
      <c r="AQ44" s="3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78" s="5" customFormat="1" ht="15" customHeight="1">
      <c r="A45" s="4"/>
      <c r="B45" s="6"/>
      <c r="C45" s="6"/>
      <c r="D45" s="6"/>
      <c r="E45" s="36"/>
      <c r="F45" s="36"/>
      <c r="G45" s="36"/>
      <c r="H45" s="36"/>
      <c r="I45" s="36"/>
      <c r="J45" s="36"/>
      <c r="K45" s="36"/>
      <c r="L45" s="36"/>
      <c r="M45" s="36"/>
      <c r="N45" s="7"/>
      <c r="O45" s="29"/>
      <c r="P45" s="35"/>
      <c r="Q45" s="35"/>
      <c r="R45" s="35"/>
      <c r="S45" s="35"/>
      <c r="T45" s="35"/>
      <c r="U45" s="36"/>
      <c r="V45" s="36"/>
      <c r="W45" s="7"/>
      <c r="X45" s="35"/>
      <c r="Y45" s="35"/>
      <c r="Z45" s="7"/>
      <c r="AA45" s="29"/>
      <c r="AB45" s="29"/>
      <c r="AC45" s="29"/>
      <c r="AD45" s="29"/>
      <c r="AE45" s="29"/>
      <c r="AF45" s="6"/>
      <c r="AG45" s="6"/>
      <c r="AH45" s="6"/>
      <c r="AI45" s="6"/>
      <c r="AJ45" s="6"/>
      <c r="AK45" s="6"/>
      <c r="AL45" s="6"/>
      <c r="AM45" s="29"/>
      <c r="AN45" s="29"/>
      <c r="AO45" s="3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6" s="5" customFormat="1" ht="15" customHeight="1">
      <c r="A46" s="4"/>
      <c r="B46" s="31" t="s">
        <v>61</v>
      </c>
      <c r="C46" s="88" t="s">
        <v>84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6"/>
      <c r="AG46" s="6"/>
      <c r="AH46" s="6"/>
      <c r="AI46" s="6"/>
      <c r="AJ46" s="6"/>
      <c r="AK46" s="29"/>
      <c r="AL46" s="29"/>
      <c r="AM46" s="3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</row>
    <row r="47" spans="1:76" s="5" customFormat="1" ht="15" customHeight="1">
      <c r="A47" s="4"/>
      <c r="B47" s="31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6"/>
      <c r="AG47" s="6"/>
      <c r="AH47" s="6"/>
      <c r="AI47" s="6"/>
      <c r="AJ47" s="6"/>
      <c r="AK47" s="29"/>
      <c r="AL47" s="29"/>
      <c r="AM47" s="3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</row>
    <row r="48" spans="1:76" s="5" customFormat="1" ht="15" customHeight="1">
      <c r="A48" s="4"/>
      <c r="B48" s="31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6"/>
      <c r="AG48" s="6"/>
      <c r="AH48" s="6"/>
      <c r="AI48" s="6"/>
      <c r="AJ48" s="6"/>
      <c r="AK48" s="29"/>
      <c r="AL48" s="29"/>
      <c r="AM48" s="3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</row>
    <row r="49" spans="1:39" s="5" customFormat="1" ht="15" customHeight="1">
      <c r="A49" s="4"/>
      <c r="B49" s="6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6"/>
      <c r="AG49" s="6"/>
      <c r="AH49" s="6"/>
      <c r="AI49" s="6"/>
      <c r="AJ49" s="6"/>
      <c r="AK49" s="29"/>
      <c r="AL49" s="29"/>
      <c r="AM49" s="30"/>
    </row>
    <row r="50" spans="1:76" s="5" customFormat="1" ht="15" customHeight="1">
      <c r="A50" s="4"/>
      <c r="B50" s="84" t="s">
        <v>62</v>
      </c>
      <c r="C50" s="84"/>
      <c r="D50" s="6"/>
      <c r="E50" s="6"/>
      <c r="F50" s="84"/>
      <c r="G50" s="84"/>
      <c r="H50" s="84"/>
      <c r="I50" s="84"/>
      <c r="J50" s="84"/>
      <c r="K50" s="84"/>
      <c r="L50" s="84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85">
        <f ca="1">+NOW()</f>
        <v>43833.402177199074</v>
      </c>
      <c r="AC50" s="85"/>
      <c r="AD50" s="85"/>
      <c r="AE50" s="85"/>
      <c r="AF50" s="85"/>
      <c r="AG50" s="85"/>
      <c r="AH50" s="85"/>
      <c r="AI50" s="85"/>
      <c r="AJ50" s="85"/>
      <c r="AK50" s="29"/>
      <c r="AL50" s="29"/>
      <c r="AM50" s="3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</row>
    <row r="51" spans="1:76" s="5" customFormat="1" ht="15" customHeight="1">
      <c r="A51" s="4"/>
      <c r="B51" s="82"/>
      <c r="C51" s="83"/>
      <c r="D51" s="6"/>
      <c r="E51" s="6"/>
      <c r="F51" s="84"/>
      <c r="G51" s="84"/>
      <c r="H51" s="84"/>
      <c r="I51" s="84"/>
      <c r="J51" s="84"/>
      <c r="K51" s="84"/>
      <c r="L51" s="84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3"/>
      <c r="AC51" s="83"/>
      <c r="AD51" s="83"/>
      <c r="AE51" s="83"/>
      <c r="AF51" s="83"/>
      <c r="AG51" s="83"/>
      <c r="AH51" s="83"/>
      <c r="AI51" s="83"/>
      <c r="AJ51" s="83"/>
      <c r="AK51" s="29"/>
      <c r="AL51" s="29"/>
      <c r="AM51" s="3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</row>
    <row r="52" spans="1:76" s="5" customFormat="1" ht="15" customHeight="1">
      <c r="A52" s="4"/>
      <c r="B52" s="82" t="s">
        <v>88</v>
      </c>
      <c r="C52" s="83"/>
      <c r="D52" s="6"/>
      <c r="E52" s="6"/>
      <c r="F52" s="84"/>
      <c r="G52" s="84"/>
      <c r="H52" s="84"/>
      <c r="I52" s="84"/>
      <c r="J52" s="84"/>
      <c r="K52" s="84"/>
      <c r="L52" s="84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2" t="s">
        <v>85</v>
      </c>
      <c r="AC52" s="83"/>
      <c r="AD52" s="83"/>
      <c r="AE52" s="83"/>
      <c r="AF52" s="83"/>
      <c r="AG52" s="83"/>
      <c r="AH52" s="83"/>
      <c r="AI52" s="83"/>
      <c r="AJ52" s="83"/>
      <c r="AK52" s="29"/>
      <c r="AL52" s="29"/>
      <c r="AM52" s="3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</row>
    <row r="53" spans="1:76" s="5" customFormat="1" ht="13.5" customHeight="1">
      <c r="A53" s="3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33"/>
      <c r="AL53" s="33"/>
      <c r="AM53" s="34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</row>
    <row r="54" spans="1:76" s="5" customFormat="1" ht="13.5" customHeight="1">
      <c r="A54" s="3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33"/>
      <c r="AL54" s="33"/>
      <c r="AM54" s="34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</row>
    <row r="55" spans="1:76" s="5" customFormat="1" ht="13.5" customHeight="1">
      <c r="A55" s="3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33"/>
      <c r="AL55" s="33"/>
      <c r="AM55" s="34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</row>
    <row r="56" spans="1:76" s="5" customFormat="1" ht="13.5" customHeight="1">
      <c r="A56" s="3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33"/>
      <c r="AL56" s="33"/>
      <c r="AM56" s="34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</row>
    <row r="57" spans="1:76" s="5" customFormat="1" ht="13.5" customHeight="1">
      <c r="A57" s="3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33"/>
      <c r="AL57" s="33"/>
      <c r="AM57" s="34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</row>
    <row r="58" spans="1:76" s="5" customFormat="1" ht="13.5" customHeight="1">
      <c r="A58" s="3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33"/>
      <c r="AL58" s="33"/>
      <c r="AM58" s="34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</row>
    <row r="59" spans="1:76" s="5" customFormat="1" ht="13.5" customHeight="1">
      <c r="A59" s="3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33"/>
      <c r="AL59" s="33"/>
      <c r="AM59" s="34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</row>
    <row r="60" spans="1:76" s="5" customFormat="1" ht="13.5" customHeight="1">
      <c r="A60" s="3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33"/>
      <c r="AL60" s="33"/>
      <c r="AM60" s="34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</row>
    <row r="61" spans="1:76" s="5" customFormat="1" ht="13.5" customHeight="1">
      <c r="A61" s="3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33"/>
      <c r="AL61" s="33"/>
      <c r="AM61" s="34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</row>
    <row r="62" spans="1:76" s="5" customFormat="1" ht="13.5" customHeight="1">
      <c r="A62" s="3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33"/>
      <c r="AL62" s="33"/>
      <c r="AM62" s="34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</row>
    <row r="63" spans="1:76" s="5" customFormat="1" ht="13.5" customHeight="1">
      <c r="A63" s="3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33"/>
      <c r="AL63" s="33"/>
      <c r="AM63" s="34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</row>
    <row r="64" spans="1:76" s="5" customFormat="1" ht="13.5" customHeight="1">
      <c r="A64" s="3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33"/>
      <c r="AL64" s="33"/>
      <c r="AM64" s="34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</row>
    <row r="65" spans="1:76" s="5" customFormat="1" ht="13.5" customHeight="1">
      <c r="A65" s="3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33"/>
      <c r="AL65" s="33"/>
      <c r="AM65" s="34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</row>
    <row r="66" spans="1:76" s="5" customFormat="1" ht="13.5" customHeight="1">
      <c r="A66" s="3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33"/>
      <c r="AL66" s="33"/>
      <c r="AM66" s="34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</row>
    <row r="67" spans="1:76" s="5" customFormat="1" ht="13.5" customHeight="1">
      <c r="A67" s="3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33"/>
      <c r="AL67" s="33"/>
      <c r="AM67" s="34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1:76" s="5" customFormat="1" ht="13.5" customHeight="1">
      <c r="A68" s="3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33"/>
      <c r="AL68" s="33"/>
      <c r="AM68" s="34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</row>
    <row r="69" spans="1:76" s="5" customFormat="1" ht="13.5" customHeight="1">
      <c r="A69" s="3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33"/>
      <c r="AL69" s="33"/>
      <c r="AM69" s="34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</row>
    <row r="70" spans="1:76" s="5" customFormat="1" ht="13.5" customHeight="1">
      <c r="A70" s="3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33"/>
      <c r="AL70" s="33"/>
      <c r="AM70" s="34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</row>
    <row r="71" spans="1:76" s="5" customFormat="1" ht="13.5" customHeight="1">
      <c r="A71" s="3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33"/>
      <c r="AL71" s="33"/>
      <c r="AM71" s="34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</row>
    <row r="72" spans="1:76" s="5" customFormat="1" ht="13.5" customHeight="1">
      <c r="A72" s="3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33"/>
      <c r="AL72" s="33"/>
      <c r="AM72" s="34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</row>
    <row r="73" spans="1:76" s="5" customFormat="1" ht="13.5" customHeight="1">
      <c r="A73" s="3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33"/>
      <c r="AL73" s="33"/>
      <c r="AM73" s="34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</row>
    <row r="74" spans="1:76" s="5" customFormat="1" ht="13.5" customHeight="1">
      <c r="A74" s="3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33"/>
      <c r="AL74" s="33"/>
      <c r="AM74" s="34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</row>
    <row r="75" spans="1:76" s="5" customFormat="1" ht="13.5" customHeight="1">
      <c r="A75" s="3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33"/>
      <c r="AL75" s="33"/>
      <c r="AM75" s="34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</row>
    <row r="76" spans="1:76" s="5" customFormat="1" ht="13.5" customHeight="1">
      <c r="A76" s="3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33"/>
      <c r="AL76" s="33"/>
      <c r="AM76" s="34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</row>
    <row r="77" spans="1:76" s="5" customFormat="1" ht="13.5" customHeight="1">
      <c r="A77" s="32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33"/>
      <c r="AL77" s="33"/>
      <c r="AM77" s="34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</row>
    <row r="78" spans="1:76" s="5" customFormat="1" ht="13.5" customHeight="1">
      <c r="A78" s="3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33"/>
      <c r="AL78" s="33"/>
      <c r="AM78" s="34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1:76" s="5" customFormat="1" ht="13.5" customHeight="1">
      <c r="A79" s="32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33"/>
      <c r="AL79" s="33"/>
      <c r="AM79" s="34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</row>
    <row r="80" spans="1:76" s="5" customFormat="1" ht="13.5" customHeight="1">
      <c r="A80" s="3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33"/>
      <c r="AL80" s="33"/>
      <c r="AM80" s="34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</row>
    <row r="81" spans="1:76" s="5" customFormat="1" ht="13.5" customHeight="1">
      <c r="A81" s="32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33"/>
      <c r="AL81" s="33"/>
      <c r="AM81" s="34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</row>
    <row r="82" spans="1:76" s="5" customFormat="1" ht="13.5" customHeight="1">
      <c r="A82" s="3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33"/>
      <c r="AL82" s="33"/>
      <c r="AM82" s="34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</row>
    <row r="83" spans="1:76" s="5" customFormat="1" ht="13.5" customHeight="1">
      <c r="A83" s="3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33"/>
      <c r="AL83" s="33"/>
      <c r="AM83" s="34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</row>
    <row r="84" spans="1:76" s="5" customFormat="1" ht="13.5" customHeight="1">
      <c r="A84" s="3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33"/>
      <c r="AL84" s="33"/>
      <c r="AM84" s="34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</row>
    <row r="85" spans="1:76" s="5" customFormat="1" ht="13.5" customHeight="1">
      <c r="A85" s="3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33"/>
      <c r="AL85" s="33"/>
      <c r="AM85" s="34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</row>
    <row r="86" spans="1:76" s="5" customFormat="1" ht="13.5" customHeight="1">
      <c r="A86" s="3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33"/>
      <c r="AL86" s="33"/>
      <c r="AM86" s="34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</row>
    <row r="87" spans="1:76" s="5" customFormat="1" ht="13.5" customHeight="1">
      <c r="A87" s="3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33"/>
      <c r="AL87" s="33"/>
      <c r="AM87" s="34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</row>
    <row r="88" spans="1:76" s="5" customFormat="1" ht="13.5" customHeight="1">
      <c r="A88" s="3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33"/>
      <c r="AL88" s="33"/>
      <c r="AM88" s="34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</row>
    <row r="89" spans="1:76" s="5" customFormat="1" ht="13.5" customHeight="1">
      <c r="A89" s="3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33"/>
      <c r="AL89" s="33"/>
      <c r="AM89" s="34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</row>
    <row r="90" spans="1:76" s="5" customFormat="1" ht="13.5" customHeight="1">
      <c r="A90" s="3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33"/>
      <c r="AL90" s="33"/>
      <c r="AM90" s="34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</row>
    <row r="91" spans="1:76" s="5" customFormat="1" ht="13.5" customHeight="1">
      <c r="A91" s="3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33"/>
      <c r="AL91" s="33"/>
      <c r="AM91" s="34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</row>
    <row r="92" spans="1:76" s="5" customFormat="1" ht="13.5" customHeight="1">
      <c r="A92" s="3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33"/>
      <c r="AL92" s="33"/>
      <c r="AM92" s="34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</row>
    <row r="93" spans="1:76" s="5" customFormat="1" ht="13.5" customHeight="1">
      <c r="A93" s="32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33"/>
      <c r="AL93" s="33"/>
      <c r="AM93" s="34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</row>
    <row r="94" spans="1:76" s="5" customFormat="1" ht="13.5" customHeight="1">
      <c r="A94" s="32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33"/>
      <c r="AL94" s="33"/>
      <c r="AM94" s="34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</row>
    <row r="95" spans="1:76" s="5" customFormat="1" ht="13.5" customHeight="1">
      <c r="A95" s="32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33"/>
      <c r="AL95" s="33"/>
      <c r="AM95" s="34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</row>
    <row r="96" spans="1:76" s="5" customFormat="1" ht="13.5" customHeight="1">
      <c r="A96" s="32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33"/>
      <c r="AL96" s="33"/>
      <c r="AM96" s="34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</row>
    <row r="97" spans="1:76" s="5" customFormat="1" ht="13.5" customHeight="1">
      <c r="A97" s="32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33"/>
      <c r="AL97" s="33"/>
      <c r="AM97" s="34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</row>
    <row r="98" spans="1:76" s="5" customFormat="1" ht="13.5" customHeight="1">
      <c r="A98" s="32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33"/>
      <c r="AL98" s="33"/>
      <c r="AM98" s="34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1:76" s="5" customFormat="1" ht="13.5" customHeight="1">
      <c r="A99" s="32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33"/>
      <c r="AL99" s="33"/>
      <c r="AM99" s="34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</row>
    <row r="100" spans="1:76" s="5" customFormat="1" ht="13.5" customHeight="1">
      <c r="A100" s="32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33"/>
      <c r="AL100" s="33"/>
      <c r="AM100" s="34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</row>
    <row r="101" spans="1:76" s="5" customFormat="1" ht="13.5" customHeight="1">
      <c r="A101" s="3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33"/>
      <c r="AL101" s="33"/>
      <c r="AM101" s="34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</row>
    <row r="102" spans="1:76" s="5" customFormat="1" ht="13.5" customHeight="1">
      <c r="A102" s="32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33"/>
      <c r="AL102" s="33"/>
      <c r="AM102" s="34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</row>
    <row r="103" spans="1:76" s="5" customFormat="1" ht="13.5" customHeight="1">
      <c r="A103" s="3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33"/>
      <c r="AL103" s="33"/>
      <c r="AM103" s="34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</row>
    <row r="104" spans="1:76" s="5" customFormat="1" ht="13.5" customHeight="1">
      <c r="A104" s="32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33"/>
      <c r="AL104" s="33"/>
      <c r="AM104" s="34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</row>
    <row r="105" spans="1:76" s="5" customFormat="1" ht="13.5" customHeight="1">
      <c r="A105" s="32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33"/>
      <c r="AL105" s="33"/>
      <c r="AM105" s="34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</row>
    <row r="106" spans="1:76" s="5" customFormat="1" ht="13.5" customHeight="1">
      <c r="A106" s="32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33"/>
      <c r="AL106" s="33"/>
      <c r="AM106" s="34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</row>
    <row r="107" spans="1:76" s="5" customFormat="1" ht="13.5" customHeight="1">
      <c r="A107" s="32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33"/>
      <c r="AL107" s="33"/>
      <c r="AM107" s="34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</row>
    <row r="108" spans="1:76" s="5" customFormat="1" ht="13.5" customHeight="1">
      <c r="A108" s="32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33"/>
      <c r="AL108" s="33"/>
      <c r="AM108" s="34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</row>
    <row r="109" spans="1:76" s="5" customFormat="1" ht="13.5" customHeight="1">
      <c r="A109" s="3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33"/>
      <c r="AL109" s="33"/>
      <c r="AM109" s="34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</row>
    <row r="110" spans="1:76" s="5" customFormat="1" ht="13.5" customHeight="1">
      <c r="A110" s="3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33"/>
      <c r="AL110" s="33"/>
      <c r="AM110" s="34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</row>
    <row r="111" spans="1:76" s="5" customFormat="1" ht="13.5" customHeight="1">
      <c r="A111" s="32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33"/>
      <c r="AL111" s="33"/>
      <c r="AM111" s="34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</row>
    <row r="112" spans="1:76" s="5" customFormat="1" ht="13.5" customHeight="1">
      <c r="A112" s="32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33"/>
      <c r="AL112" s="33"/>
      <c r="AM112" s="34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</row>
    <row r="113" spans="1:76" s="5" customFormat="1" ht="13.5" customHeight="1">
      <c r="A113" s="3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33"/>
      <c r="AL113" s="33"/>
      <c r="AM113" s="34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</row>
    <row r="114" spans="1:76" s="5" customFormat="1" ht="13.5" customHeight="1">
      <c r="A114" s="32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33"/>
      <c r="AL114" s="33"/>
      <c r="AM114" s="34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</row>
    <row r="115" spans="1:76" s="5" customFormat="1" ht="13.5" customHeight="1">
      <c r="A115" s="32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33"/>
      <c r="AL115" s="33"/>
      <c r="AM115" s="34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</row>
    <row r="116" spans="1:76" s="5" customFormat="1" ht="13.5" customHeight="1">
      <c r="A116" s="32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33"/>
      <c r="AL116" s="33"/>
      <c r="AM116" s="34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</row>
    <row r="117" spans="1:76" s="5" customFormat="1" ht="13.5" customHeight="1">
      <c r="A117" s="3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33"/>
      <c r="AL117" s="33"/>
      <c r="AM117" s="34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</row>
    <row r="118" spans="1:76" s="5" customFormat="1" ht="13.5" customHeight="1">
      <c r="A118" s="32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33"/>
      <c r="AL118" s="33"/>
      <c r="AM118" s="34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</row>
    <row r="119" spans="1:76" s="5" customFormat="1" ht="13.5" customHeight="1">
      <c r="A119" s="32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33"/>
      <c r="AL119" s="33"/>
      <c r="AM119" s="34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</row>
    <row r="120" spans="1:76" s="5" customFormat="1" ht="13.5" customHeight="1">
      <c r="A120" s="32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33"/>
      <c r="AL120" s="33"/>
      <c r="AM120" s="34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</row>
    <row r="121" spans="1:76" s="5" customFormat="1" ht="13.5" customHeight="1">
      <c r="A121" s="3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33"/>
      <c r="AL121" s="33"/>
      <c r="AM121" s="34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</row>
    <row r="122" spans="1:76" s="5" customFormat="1" ht="13.5" customHeight="1">
      <c r="A122" s="3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33"/>
      <c r="AL122" s="33"/>
      <c r="AM122" s="34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</row>
    <row r="123" spans="1:76" s="5" customFormat="1" ht="13.5" customHeight="1">
      <c r="A123" s="3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33"/>
      <c r="AL123" s="33"/>
      <c r="AM123" s="34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</row>
    <row r="124" spans="1:76" s="5" customFormat="1" ht="13.5" customHeight="1">
      <c r="A124" s="32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33"/>
      <c r="AL124" s="33"/>
      <c r="AM124" s="34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</row>
    <row r="125" spans="1:76" s="5" customFormat="1" ht="13.5" customHeight="1">
      <c r="A125" s="3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33"/>
      <c r="AL125" s="33"/>
      <c r="AM125" s="34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</row>
    <row r="126" spans="1:76" s="5" customFormat="1" ht="13.5" customHeight="1">
      <c r="A126" s="3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33"/>
      <c r="AL126" s="33"/>
      <c r="AM126" s="34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</row>
    <row r="127" spans="1:76" s="5" customFormat="1" ht="13.5" customHeight="1">
      <c r="A127" s="32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33"/>
      <c r="AL127" s="33"/>
      <c r="AM127" s="34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</row>
    <row r="128" spans="1:76" s="5" customFormat="1" ht="13.5" customHeight="1">
      <c r="A128" s="3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33"/>
      <c r="AL128" s="33"/>
      <c r="AM128" s="34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</row>
    <row r="129" spans="1:76" s="5" customFormat="1" ht="13.5" customHeight="1">
      <c r="A129" s="32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33"/>
      <c r="AL129" s="33"/>
      <c r="AM129" s="34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</row>
    <row r="130" spans="1:76" s="5" customFormat="1" ht="13.5" customHeight="1">
      <c r="A130" s="3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33"/>
      <c r="AL130" s="33"/>
      <c r="AM130" s="34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</row>
    <row r="131" spans="1:76" s="5" customFormat="1" ht="13.5" customHeight="1">
      <c r="A131" s="3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33"/>
      <c r="AL131" s="33"/>
      <c r="AM131" s="34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</row>
    <row r="132" spans="1:76" s="5" customFormat="1" ht="13.5" customHeight="1">
      <c r="A132" s="3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33"/>
      <c r="AL132" s="33"/>
      <c r="AM132" s="34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</row>
    <row r="133" spans="1:76" s="5" customFormat="1" ht="13.5" customHeight="1">
      <c r="A133" s="3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33"/>
      <c r="AL133" s="33"/>
      <c r="AM133" s="34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</row>
    <row r="134" spans="1:76" s="5" customFormat="1" ht="13.5" customHeight="1">
      <c r="A134" s="3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33"/>
      <c r="AL134" s="33"/>
      <c r="AM134" s="34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</row>
    <row r="135" spans="1:76" s="5" customFormat="1" ht="13.5" customHeight="1">
      <c r="A135" s="3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33"/>
      <c r="AL135" s="33"/>
      <c r="AM135" s="34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</row>
    <row r="136" spans="1:76" s="5" customFormat="1" ht="13.5" customHeight="1">
      <c r="A136" s="3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33"/>
      <c r="AL136" s="33"/>
      <c r="AM136" s="34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</row>
    <row r="137" spans="1:76" s="5" customFormat="1" ht="13.5" customHeight="1">
      <c r="A137" s="3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33"/>
      <c r="AL137" s="33"/>
      <c r="AM137" s="34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</row>
    <row r="138" spans="1:76" s="5" customFormat="1" ht="13.5" customHeight="1">
      <c r="A138" s="32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33"/>
      <c r="AL138" s="33"/>
      <c r="AM138" s="34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</row>
    <row r="139" spans="1:76" s="5" customFormat="1" ht="13.5" customHeight="1">
      <c r="A139" s="32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33"/>
      <c r="AL139" s="33"/>
      <c r="AM139" s="34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</row>
    <row r="140" spans="1:76" s="5" customFormat="1" ht="13.5" customHeight="1">
      <c r="A140" s="32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33"/>
      <c r="AL140" s="33"/>
      <c r="AM140" s="34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</row>
    <row r="141" spans="1:76" s="5" customFormat="1" ht="13.5" customHeight="1">
      <c r="A141" s="32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33"/>
      <c r="AL141" s="33"/>
      <c r="AM141" s="34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</row>
    <row r="142" spans="1:76" s="5" customFormat="1" ht="13.5" customHeight="1">
      <c r="A142" s="32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33"/>
      <c r="AL142" s="33"/>
      <c r="AM142" s="34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</row>
    <row r="143" spans="1:76" s="5" customFormat="1" ht="13.5" customHeight="1">
      <c r="A143" s="32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33"/>
      <c r="AL143" s="33"/>
      <c r="AM143" s="34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</row>
    <row r="144" spans="1:76" s="5" customFormat="1" ht="13.5" customHeight="1">
      <c r="A144" s="3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33"/>
      <c r="AL144" s="33"/>
      <c r="AM144" s="34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</row>
    <row r="145" spans="1:76" s="5" customFormat="1" ht="13.5" customHeight="1">
      <c r="A145" s="32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33"/>
      <c r="AL145" s="33"/>
      <c r="AM145" s="34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</row>
    <row r="146" spans="1:76" s="5" customFormat="1" ht="13.5" customHeight="1">
      <c r="A146" s="32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33"/>
      <c r="AL146" s="33"/>
      <c r="AM146" s="34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</row>
    <row r="147" spans="1:76" s="5" customFormat="1" ht="13.5" customHeight="1">
      <c r="A147" s="32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33"/>
      <c r="AL147" s="33"/>
      <c r="AM147" s="34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</row>
    <row r="148" spans="1:76" s="5" customFormat="1" ht="13.5" customHeight="1">
      <c r="A148" s="32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33"/>
      <c r="AL148" s="33"/>
      <c r="AM148" s="34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</row>
    <row r="149" spans="1:76" s="5" customFormat="1" ht="13.5" customHeight="1">
      <c r="A149" s="32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33"/>
      <c r="AL149" s="33"/>
      <c r="AM149" s="34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</row>
    <row r="150" spans="1:76" s="5" customFormat="1" ht="13.5" customHeight="1">
      <c r="A150" s="32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33"/>
      <c r="AL150" s="33"/>
      <c r="AM150" s="34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</row>
    <row r="151" spans="1:76" s="5" customFormat="1" ht="13.5" customHeight="1">
      <c r="A151" s="3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33"/>
      <c r="AL151" s="33"/>
      <c r="AM151" s="34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</row>
    <row r="152" spans="1:76" s="5" customFormat="1" ht="13.5" customHeight="1">
      <c r="A152" s="32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33"/>
      <c r="AL152" s="33"/>
      <c r="AM152" s="34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</row>
    <row r="153" spans="1:76" s="5" customFormat="1" ht="13.5" customHeight="1">
      <c r="A153" s="3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33"/>
      <c r="AL153" s="33"/>
      <c r="AM153" s="34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</row>
    <row r="154" spans="1:76" s="5" customFormat="1" ht="13.5" customHeight="1">
      <c r="A154" s="32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33"/>
      <c r="AL154" s="33"/>
      <c r="AM154" s="34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</row>
    <row r="155" spans="1:76" s="5" customFormat="1" ht="13.5" customHeight="1">
      <c r="A155" s="32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33"/>
      <c r="AL155" s="33"/>
      <c r="AM155" s="34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</row>
    <row r="156" spans="1:76" s="5" customFormat="1" ht="13.5" customHeight="1">
      <c r="A156" s="32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33"/>
      <c r="AL156" s="33"/>
      <c r="AM156" s="34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</row>
    <row r="157" spans="1:76" s="5" customFormat="1" ht="13.5" customHeight="1">
      <c r="A157" s="32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33"/>
      <c r="AL157" s="33"/>
      <c r="AM157" s="34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</row>
    <row r="158" spans="1:76" s="5" customFormat="1" ht="13.5" customHeight="1">
      <c r="A158" s="32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33"/>
      <c r="AL158" s="33"/>
      <c r="AM158" s="34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</row>
    <row r="159" spans="1:76" s="5" customFormat="1" ht="13.5" customHeight="1">
      <c r="A159" s="32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33"/>
      <c r="AL159" s="33"/>
      <c r="AM159" s="34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</row>
    <row r="160" spans="1:76" s="5" customFormat="1" ht="13.5" customHeight="1">
      <c r="A160" s="32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33"/>
      <c r="AL160" s="33"/>
      <c r="AM160" s="34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</row>
    <row r="161" spans="1:76" s="5" customFormat="1" ht="13.5" customHeight="1">
      <c r="A161" s="32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33"/>
      <c r="AL161" s="33"/>
      <c r="AM161" s="34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</row>
    <row r="162" spans="1:76" s="5" customFormat="1" ht="13.5" customHeight="1">
      <c r="A162" s="32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33"/>
      <c r="AL162" s="33"/>
      <c r="AM162" s="34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</row>
    <row r="163" spans="1:76" s="5" customFormat="1" ht="13.5" customHeight="1">
      <c r="A163" s="32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33"/>
      <c r="AL163" s="33"/>
      <c r="AM163" s="34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</row>
    <row r="164" spans="1:76" s="5" customFormat="1" ht="13.5" customHeight="1">
      <c r="A164" s="32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33"/>
      <c r="AL164" s="33"/>
      <c r="AM164" s="34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</row>
    <row r="165" spans="1:76" s="5" customFormat="1" ht="13.5" customHeight="1">
      <c r="A165" s="32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33"/>
      <c r="AL165" s="33"/>
      <c r="AM165" s="34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</row>
    <row r="166" spans="1:76" s="5" customFormat="1" ht="13.5" customHeight="1">
      <c r="A166" s="32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33"/>
      <c r="AL166" s="33"/>
      <c r="AM166" s="34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</row>
    <row r="167" spans="1:76" s="5" customFormat="1" ht="13.5" customHeight="1">
      <c r="A167" s="32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33"/>
      <c r="AL167" s="33"/>
      <c r="AM167" s="34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</row>
    <row r="168" spans="1:76" s="5" customFormat="1" ht="13.5" customHeight="1">
      <c r="A168" s="32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33"/>
      <c r="AL168" s="33"/>
      <c r="AM168" s="34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</row>
    <row r="169" spans="1:76" s="5" customFormat="1" ht="13.5" customHeight="1">
      <c r="A169" s="3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33"/>
      <c r="AL169" s="33"/>
      <c r="AM169" s="34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</row>
    <row r="170" spans="1:76" s="5" customFormat="1" ht="13.5" customHeight="1">
      <c r="A170" s="32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33"/>
      <c r="AL170" s="33"/>
      <c r="AM170" s="34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</row>
    <row r="171" spans="1:76" s="5" customFormat="1" ht="13.5" customHeight="1">
      <c r="A171" s="3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33"/>
      <c r="AL171" s="33"/>
      <c r="AM171" s="34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</row>
    <row r="172" spans="1:76" s="5" customFormat="1" ht="13.5" customHeight="1">
      <c r="A172" s="32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33"/>
      <c r="AL172" s="33"/>
      <c r="AM172" s="34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</row>
    <row r="173" spans="1:76" s="5" customFormat="1" ht="13.5" customHeight="1">
      <c r="A173" s="32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33"/>
      <c r="AL173" s="33"/>
      <c r="AM173" s="34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</row>
    <row r="174" spans="1:76" s="5" customFormat="1" ht="13.5" customHeight="1">
      <c r="A174" s="32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33"/>
      <c r="AL174" s="33"/>
      <c r="AM174" s="34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</row>
    <row r="175" spans="1:76" s="5" customFormat="1" ht="13.5" customHeight="1">
      <c r="A175" s="32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33"/>
      <c r="AL175" s="33"/>
      <c r="AM175" s="34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</row>
    <row r="176" spans="1:76" s="5" customFormat="1" ht="13.5" customHeight="1">
      <c r="A176" s="32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33"/>
      <c r="AL176" s="33"/>
      <c r="AM176" s="34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</row>
    <row r="177" spans="1:76" s="5" customFormat="1" ht="13.5" customHeight="1">
      <c r="A177" s="32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33"/>
      <c r="AL177" s="33"/>
      <c r="AM177" s="34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</row>
    <row r="178" spans="1:76" s="5" customFormat="1" ht="13.5" customHeight="1">
      <c r="A178" s="32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33"/>
      <c r="AL178" s="33"/>
      <c r="AM178" s="34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</row>
    <row r="179" spans="1:76" s="5" customFormat="1" ht="13.5" customHeight="1">
      <c r="A179" s="32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33"/>
      <c r="AL179" s="33"/>
      <c r="AM179" s="34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</row>
    <row r="180" spans="1:76" s="5" customFormat="1" ht="13.5" customHeight="1">
      <c r="A180" s="32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33"/>
      <c r="AL180" s="33"/>
      <c r="AM180" s="34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</row>
    <row r="181" spans="1:76" s="5" customFormat="1" ht="13.5" customHeight="1">
      <c r="A181" s="32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33"/>
      <c r="AL181" s="33"/>
      <c r="AM181" s="34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</row>
    <row r="182" spans="1:76" s="5" customFormat="1" ht="13.5" customHeight="1">
      <c r="A182" s="32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33"/>
      <c r="AL182" s="33"/>
      <c r="AM182" s="34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</row>
    <row r="183" spans="1:76" s="5" customFormat="1" ht="13.5" customHeight="1">
      <c r="A183" s="32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33"/>
      <c r="AL183" s="33"/>
      <c r="AM183" s="34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</row>
    <row r="184" spans="1:76" s="5" customFormat="1" ht="13.5" customHeight="1">
      <c r="A184" s="32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33"/>
      <c r="AL184" s="33"/>
      <c r="AM184" s="34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</row>
    <row r="185" spans="1:76" s="5" customFormat="1" ht="13.5" customHeight="1">
      <c r="A185" s="32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33"/>
      <c r="AL185" s="33"/>
      <c r="AM185" s="34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</row>
    <row r="186" spans="1:76" s="5" customFormat="1" ht="13.5" customHeight="1">
      <c r="A186" s="32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33"/>
      <c r="AL186" s="33"/>
      <c r="AM186" s="34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</row>
    <row r="187" spans="1:76" s="5" customFormat="1" ht="13.5" customHeight="1">
      <c r="A187" s="32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33"/>
      <c r="AL187" s="33"/>
      <c r="AM187" s="34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</row>
    <row r="188" spans="1:76" s="5" customFormat="1" ht="13.5" customHeight="1">
      <c r="A188" s="32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33"/>
      <c r="AL188" s="33"/>
      <c r="AM188" s="34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</row>
    <row r="189" spans="1:76" s="5" customFormat="1" ht="13.5" customHeight="1">
      <c r="A189" s="32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33"/>
      <c r="AL189" s="33"/>
      <c r="AM189" s="34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</row>
    <row r="190" spans="1:76" s="5" customFormat="1" ht="13.5" customHeight="1">
      <c r="A190" s="3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33"/>
      <c r="AL190" s="33"/>
      <c r="AM190" s="34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</row>
    <row r="191" spans="1:76" s="5" customFormat="1" ht="13.5" customHeight="1">
      <c r="A191" s="32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33"/>
      <c r="AL191" s="33"/>
      <c r="AM191" s="34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</row>
    <row r="192" spans="1:76" s="5" customFormat="1" ht="13.5" customHeight="1">
      <c r="A192" s="32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33"/>
      <c r="AL192" s="33"/>
      <c r="AM192" s="34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</row>
    <row r="193" spans="1:76" s="5" customFormat="1" ht="13.5" customHeight="1">
      <c r="A193" s="32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33"/>
      <c r="AL193" s="33"/>
      <c r="AM193" s="34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</row>
    <row r="194" spans="1:76" s="5" customFormat="1" ht="13.5" customHeight="1">
      <c r="A194" s="32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33"/>
      <c r="AL194" s="33"/>
      <c r="AM194" s="34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</row>
    <row r="195" spans="1:76" s="5" customFormat="1" ht="13.5" customHeight="1">
      <c r="A195" s="32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33"/>
      <c r="AL195" s="33"/>
      <c r="AM195" s="34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</row>
    <row r="196" spans="1:76" s="5" customFormat="1" ht="13.5" customHeight="1">
      <c r="A196" s="32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33"/>
      <c r="AL196" s="33"/>
      <c r="AM196" s="34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</row>
    <row r="197" spans="1:76" s="5" customFormat="1" ht="13.5" customHeight="1">
      <c r="A197" s="3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33"/>
      <c r="AL197" s="33"/>
      <c r="AM197" s="34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</row>
    <row r="198" spans="1:76" s="5" customFormat="1" ht="13.5" customHeight="1">
      <c r="A198" s="32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33"/>
      <c r="AL198" s="33"/>
      <c r="AM198" s="34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</row>
    <row r="199" spans="1:76" s="5" customFormat="1" ht="13.5" customHeight="1">
      <c r="A199" s="32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33"/>
      <c r="AL199" s="33"/>
      <c r="AM199" s="34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</row>
    <row r="200" spans="1:76" s="5" customFormat="1" ht="13.5" customHeight="1">
      <c r="A200" s="32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33"/>
      <c r="AL200" s="33"/>
      <c r="AM200" s="34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</row>
    <row r="201" spans="1:76" s="5" customFormat="1" ht="13.5" customHeight="1">
      <c r="A201" s="32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33"/>
      <c r="AL201" s="33"/>
      <c r="AM201" s="34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</row>
    <row r="202" spans="1:76" s="5" customFormat="1" ht="13.5" customHeight="1">
      <c r="A202" s="32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33"/>
      <c r="AL202" s="33"/>
      <c r="AM202" s="34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</row>
    <row r="203" spans="1:76" s="5" customFormat="1" ht="13.5" customHeight="1">
      <c r="A203" s="32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33"/>
      <c r="AL203" s="33"/>
      <c r="AM203" s="34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</row>
    <row r="204" spans="1:76" s="5" customFormat="1" ht="13.5" customHeight="1">
      <c r="A204" s="32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33"/>
      <c r="AL204" s="33"/>
      <c r="AM204" s="34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</row>
    <row r="205" spans="1:76" s="5" customFormat="1" ht="13.5" customHeight="1">
      <c r="A205" s="32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33"/>
      <c r="AL205" s="33"/>
      <c r="AM205" s="34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</row>
    <row r="206" spans="1:76" s="5" customFormat="1" ht="13.5" customHeight="1">
      <c r="A206" s="32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33"/>
      <c r="AL206" s="33"/>
      <c r="AM206" s="34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</row>
    <row r="207" spans="1:76" s="5" customFormat="1" ht="13.5" customHeight="1">
      <c r="A207" s="32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33"/>
      <c r="AL207" s="33"/>
      <c r="AM207" s="34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</row>
    <row r="208" spans="1:76" s="5" customFormat="1" ht="13.5" customHeight="1">
      <c r="A208" s="32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33"/>
      <c r="AL208" s="33"/>
      <c r="AM208" s="34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</row>
    <row r="209" spans="1:76" s="5" customFormat="1" ht="13.5" customHeight="1">
      <c r="A209" s="32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33"/>
      <c r="AL209" s="33"/>
      <c r="AM209" s="34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</row>
    <row r="210" spans="1:76" s="5" customFormat="1" ht="13.5" customHeight="1">
      <c r="A210" s="32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33"/>
      <c r="AL210" s="33"/>
      <c r="AM210" s="34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</row>
    <row r="211" spans="1:76" s="5" customFormat="1" ht="13.5" customHeight="1">
      <c r="A211" s="32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33"/>
      <c r="AL211" s="33"/>
      <c r="AM211" s="34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</row>
    <row r="212" spans="1:76" s="5" customFormat="1" ht="13.5" customHeight="1">
      <c r="A212" s="32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33"/>
      <c r="AL212" s="33"/>
      <c r="AM212" s="34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</row>
    <row r="213" spans="1:76" s="5" customFormat="1" ht="13.5" customHeight="1">
      <c r="A213" s="32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33"/>
      <c r="AL213" s="33"/>
      <c r="AM213" s="34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</row>
    <row r="214" spans="1:76" s="5" customFormat="1" ht="13.5" customHeight="1">
      <c r="A214" s="32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33"/>
      <c r="AL214" s="33"/>
      <c r="AM214" s="34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</row>
    <row r="215" spans="1:76" s="5" customFormat="1" ht="13.5" customHeight="1">
      <c r="A215" s="32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33"/>
      <c r="AL215" s="33"/>
      <c r="AM215" s="34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</row>
    <row r="216" spans="1:76" s="5" customFormat="1" ht="13.5" customHeight="1">
      <c r="A216" s="32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33"/>
      <c r="AL216" s="33"/>
      <c r="AM216" s="34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</row>
    <row r="217" spans="1:76" s="5" customFormat="1" ht="13.5" customHeight="1">
      <c r="A217" s="32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33"/>
      <c r="AL217" s="33"/>
      <c r="AM217" s="34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</row>
    <row r="218" spans="1:76" s="5" customFormat="1" ht="13.5" customHeight="1">
      <c r="A218" s="32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33"/>
      <c r="AL218" s="33"/>
      <c r="AM218" s="34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</row>
    <row r="219" spans="1:76" s="5" customFormat="1" ht="13.5" customHeight="1">
      <c r="A219" s="32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33"/>
      <c r="AL219" s="33"/>
      <c r="AM219" s="34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</row>
    <row r="220" spans="1:76" s="5" customFormat="1" ht="13.5" customHeight="1">
      <c r="A220" s="32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33"/>
      <c r="AL220" s="33"/>
      <c r="AM220" s="34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</row>
    <row r="221" spans="1:76" s="5" customFormat="1" ht="13.5" customHeight="1">
      <c r="A221" s="32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33"/>
      <c r="AL221" s="33"/>
      <c r="AM221" s="34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</row>
    <row r="222" spans="1:76" s="5" customFormat="1" ht="13.5" customHeight="1">
      <c r="A222" s="32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33"/>
      <c r="AL222" s="33"/>
      <c r="AM222" s="34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</row>
    <row r="223" spans="1:76" s="5" customFormat="1" ht="13.5" customHeight="1">
      <c r="A223" s="32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33"/>
      <c r="AL223" s="33"/>
      <c r="AM223" s="34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</row>
    <row r="224" spans="1:76" s="5" customFormat="1" ht="13.5" customHeight="1">
      <c r="A224" s="32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33"/>
      <c r="AL224" s="33"/>
      <c r="AM224" s="34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</row>
    <row r="225" spans="1:76" s="5" customFormat="1" ht="13.5" customHeight="1">
      <c r="A225" s="32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33"/>
      <c r="AL225" s="33"/>
      <c r="AM225" s="34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</row>
    <row r="226" spans="1:76" s="5" customFormat="1" ht="13.5" customHeight="1">
      <c r="A226" s="32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33"/>
      <c r="AL226" s="33"/>
      <c r="AM226" s="34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</row>
    <row r="227" spans="1:76" s="5" customFormat="1" ht="13.5" customHeight="1">
      <c r="A227" s="32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33"/>
      <c r="AL227" s="33"/>
      <c r="AM227" s="34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</row>
    <row r="228" spans="1:76" s="5" customFormat="1" ht="13.5" customHeight="1">
      <c r="A228" s="32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33"/>
      <c r="AL228" s="33"/>
      <c r="AM228" s="34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</row>
    <row r="229" spans="1:76" s="5" customFormat="1" ht="13.5" customHeight="1">
      <c r="A229" s="32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33"/>
      <c r="AL229" s="33"/>
      <c r="AM229" s="34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</row>
    <row r="230" spans="1:76" s="5" customFormat="1" ht="13.5" customHeight="1">
      <c r="A230" s="32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33"/>
      <c r="AL230" s="33"/>
      <c r="AM230" s="34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</row>
    <row r="231" spans="1:76" s="5" customFormat="1" ht="14.25">
      <c r="A231" s="32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33"/>
      <c r="AL231" s="33"/>
      <c r="AM231" s="34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</row>
    <row r="232" spans="1:76" s="5" customFormat="1" ht="14.25">
      <c r="A232" s="32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33"/>
      <c r="AL232" s="33"/>
      <c r="AM232" s="34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</row>
    <row r="233" spans="1:76" s="5" customFormat="1" ht="14.25">
      <c r="A233" s="32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33"/>
      <c r="AL233" s="33"/>
      <c r="AM233" s="34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</row>
    <row r="234" spans="1:76" s="5" customFormat="1" ht="14.25">
      <c r="A234" s="32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33"/>
      <c r="AL234" s="33"/>
      <c r="AM234" s="34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</row>
    <row r="235" spans="1:76" s="5" customFormat="1" ht="14.25">
      <c r="A235" s="32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33"/>
      <c r="AL235" s="33"/>
      <c r="AM235" s="34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</row>
    <row r="236" spans="1:76" s="5" customFormat="1" ht="14.25">
      <c r="A236" s="32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33"/>
      <c r="AL236" s="33"/>
      <c r="AM236" s="34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</row>
    <row r="237" spans="1:76" s="5" customFormat="1" ht="14.25">
      <c r="A237" s="32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33"/>
      <c r="AL237" s="33"/>
      <c r="AM237" s="34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</row>
    <row r="238" spans="1:76" s="5" customFormat="1" ht="14.25">
      <c r="A238" s="32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33"/>
      <c r="AL238" s="33"/>
      <c r="AM238" s="34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</row>
    <row r="239" spans="1:76" s="5" customFormat="1" ht="14.25">
      <c r="A239" s="32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33"/>
      <c r="AL239" s="33"/>
      <c r="AM239" s="34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</row>
    <row r="240" spans="1:76" s="5" customFormat="1" ht="14.25">
      <c r="A240" s="32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33"/>
      <c r="AL240" s="33"/>
      <c r="AM240" s="34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</row>
    <row r="241" spans="1:76" s="5" customFormat="1" ht="14.25">
      <c r="A241" s="32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33"/>
      <c r="AL241" s="33"/>
      <c r="AM241" s="34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</row>
    <row r="242" spans="1:76" s="5" customFormat="1" ht="14.25">
      <c r="A242" s="32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33"/>
      <c r="AL242" s="33"/>
      <c r="AM242" s="34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</row>
    <row r="243" spans="1:76" s="5" customFormat="1" ht="14.25">
      <c r="A243" s="32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33"/>
      <c r="AL243" s="33"/>
      <c r="AM243" s="34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</row>
    <row r="244" spans="1:76" s="5" customFormat="1" ht="14.25">
      <c r="A244" s="32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33"/>
      <c r="AL244" s="33"/>
      <c r="AM244" s="34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</row>
    <row r="245" spans="1:76" s="5" customFormat="1" ht="14.25">
      <c r="A245" s="32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33"/>
      <c r="AL245" s="33"/>
      <c r="AM245" s="34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</row>
    <row r="246" spans="1:76" s="5" customFormat="1" ht="14.25">
      <c r="A246" s="32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33"/>
      <c r="AL246" s="33"/>
      <c r="AM246" s="34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</row>
    <row r="247" spans="1:76" s="5" customFormat="1" ht="14.25">
      <c r="A247" s="32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33"/>
      <c r="AL247" s="33"/>
      <c r="AM247" s="34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</row>
    <row r="248" spans="1:76" s="5" customFormat="1" ht="14.25">
      <c r="A248" s="32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33"/>
      <c r="AL248" s="33"/>
      <c r="AM248" s="34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</row>
    <row r="249" spans="1:76" s="5" customFormat="1" ht="14.25">
      <c r="A249" s="32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33"/>
      <c r="AL249" s="33"/>
      <c r="AM249" s="34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</row>
    <row r="250" spans="1:76" s="5" customFormat="1" ht="14.25">
      <c r="A250" s="32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33"/>
      <c r="AL250" s="33"/>
      <c r="AM250" s="34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</row>
    <row r="251" spans="1:76" s="5" customFormat="1" ht="14.25">
      <c r="A251" s="32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33"/>
      <c r="AL251" s="33"/>
      <c r="AM251" s="34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</row>
    <row r="252" spans="1:76" s="5" customFormat="1" ht="14.25">
      <c r="A252" s="32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33"/>
      <c r="AL252" s="33"/>
      <c r="AM252" s="34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</row>
    <row r="253" spans="1:76" s="5" customFormat="1" ht="14.25">
      <c r="A253" s="32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33"/>
      <c r="AL253" s="33"/>
      <c r="AM253" s="34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</row>
    <row r="254" spans="1:76" s="5" customFormat="1" ht="14.25">
      <c r="A254" s="32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33"/>
      <c r="AL254" s="33"/>
      <c r="AM254" s="34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</row>
    <row r="255" spans="1:76" s="5" customFormat="1" ht="14.25">
      <c r="A255" s="32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33"/>
      <c r="AL255" s="33"/>
      <c r="AM255" s="34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</row>
    <row r="256" spans="1:76" s="5" customFormat="1" ht="14.25">
      <c r="A256" s="32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33"/>
      <c r="AL256" s="33"/>
      <c r="AM256" s="34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</row>
    <row r="257" spans="1:76" s="5" customFormat="1" ht="14.25">
      <c r="A257" s="32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33"/>
      <c r="AL257" s="33"/>
      <c r="AM257" s="34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</row>
    <row r="258" spans="1:76" s="5" customFormat="1" ht="14.25">
      <c r="A258" s="32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33"/>
      <c r="AL258" s="33"/>
      <c r="AM258" s="34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</row>
    <row r="259" spans="1:76" s="5" customFormat="1" ht="14.25">
      <c r="A259" s="32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33"/>
      <c r="AL259" s="33"/>
      <c r="AM259" s="34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</row>
    <row r="260" spans="1:76" s="5" customFormat="1" ht="14.25">
      <c r="A260" s="32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33"/>
      <c r="AL260" s="33"/>
      <c r="AM260" s="34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</row>
    <row r="261" spans="1:76" s="5" customFormat="1" ht="14.25">
      <c r="A261" s="32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33"/>
      <c r="AL261" s="33"/>
      <c r="AM261" s="34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</row>
    <row r="262" spans="1:76" s="5" customFormat="1" ht="14.25">
      <c r="A262" s="32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33"/>
      <c r="AL262" s="33"/>
      <c r="AM262" s="34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</row>
    <row r="263" spans="1:76" s="5" customFormat="1" ht="14.25">
      <c r="A263" s="32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33"/>
      <c r="AL263" s="33"/>
      <c r="AM263" s="34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</row>
    <row r="264" spans="1:76" s="5" customFormat="1" ht="14.25">
      <c r="A264" s="32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33"/>
      <c r="AL264" s="33"/>
      <c r="AM264" s="34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</row>
    <row r="265" spans="1:76" s="5" customFormat="1" ht="14.25">
      <c r="A265" s="32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33"/>
      <c r="AL265" s="33"/>
      <c r="AM265" s="34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</row>
    <row r="266" spans="1:76" s="5" customFormat="1" ht="14.25">
      <c r="A266" s="32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33"/>
      <c r="AL266" s="33"/>
      <c r="AM266" s="34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</row>
    <row r="267" spans="1:76" s="5" customFormat="1" ht="14.25">
      <c r="A267" s="32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33"/>
      <c r="AL267" s="33"/>
      <c r="AM267" s="34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</row>
    <row r="268" spans="1:76" s="5" customFormat="1" ht="14.25">
      <c r="A268" s="32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33"/>
      <c r="AL268" s="33"/>
      <c r="AM268" s="34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</row>
    <row r="269" spans="1:76" s="5" customFormat="1" ht="14.25">
      <c r="A269" s="32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33"/>
      <c r="AL269" s="33"/>
      <c r="AM269" s="34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</row>
    <row r="270" spans="1:39" s="3" customFormat="1" ht="14.25" hidden="1">
      <c r="A270" s="67"/>
      <c r="AK270" s="68"/>
      <c r="AL270" s="68"/>
      <c r="AM270" s="69"/>
    </row>
    <row r="271" spans="1:76" s="103" customFormat="1" ht="14.25" hidden="1">
      <c r="A271" s="102"/>
      <c r="AK271" s="104"/>
      <c r="AL271" s="104"/>
      <c r="AM271" s="105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 s="106"/>
      <c r="BQ271" s="106"/>
      <c r="BR271" s="106"/>
      <c r="BS271" s="106"/>
      <c r="BT271" s="106"/>
      <c r="BU271" s="106"/>
      <c r="BV271" s="106"/>
      <c r="BW271" s="106"/>
      <c r="BX271" s="106"/>
    </row>
    <row r="272" spans="36:66" s="67" customFormat="1" ht="14.25" hidden="1">
      <c r="AJ272" s="46">
        <v>1</v>
      </c>
      <c r="AK272" s="46">
        <v>2</v>
      </c>
      <c r="AL272" s="70">
        <v>3</v>
      </c>
      <c r="AM272" s="46">
        <v>4</v>
      </c>
      <c r="AN272" s="46">
        <v>5</v>
      </c>
      <c r="AO272" s="46">
        <v>6</v>
      </c>
      <c r="AP272" s="46">
        <v>7</v>
      </c>
      <c r="AQ272" s="46">
        <v>8</v>
      </c>
      <c r="AR272" s="46">
        <v>9</v>
      </c>
      <c r="AS272" s="46">
        <v>10</v>
      </c>
      <c r="AT272" s="46">
        <v>11</v>
      </c>
      <c r="AU272" s="46">
        <v>12</v>
      </c>
      <c r="AV272" s="46">
        <v>13</v>
      </c>
      <c r="AW272" s="46">
        <v>14</v>
      </c>
      <c r="AX272" s="46">
        <v>15</v>
      </c>
      <c r="AY272" s="46">
        <v>16</v>
      </c>
      <c r="AZ272" s="46">
        <v>17</v>
      </c>
      <c r="BA272" s="46">
        <v>18</v>
      </c>
      <c r="BB272" s="46">
        <v>19</v>
      </c>
      <c r="BC272" s="46">
        <v>20</v>
      </c>
      <c r="BD272" s="46">
        <v>21</v>
      </c>
      <c r="BE272" s="46">
        <v>22</v>
      </c>
      <c r="BF272" s="46">
        <v>23</v>
      </c>
      <c r="BG272" s="46">
        <v>24</v>
      </c>
      <c r="BH272" s="46">
        <v>25</v>
      </c>
      <c r="BI272" s="46">
        <v>26</v>
      </c>
      <c r="BJ272" s="46">
        <v>27</v>
      </c>
      <c r="BK272" s="46">
        <v>28</v>
      </c>
      <c r="BL272" s="46">
        <v>29</v>
      </c>
      <c r="BM272" s="46">
        <v>30</v>
      </c>
      <c r="BN272" s="46">
        <v>31</v>
      </c>
    </row>
    <row r="273" spans="1:65" s="67" customFormat="1" ht="14.25" customHeight="1" hidden="1">
      <c r="A273" s="46" t="s">
        <v>90</v>
      </c>
      <c r="B273" s="46">
        <v>2020</v>
      </c>
      <c r="C273" s="46">
        <v>1</v>
      </c>
      <c r="D273" s="46">
        <v>2</v>
      </c>
      <c r="E273" s="46">
        <v>3</v>
      </c>
      <c r="F273" s="46">
        <v>4</v>
      </c>
      <c r="G273" s="46">
        <v>5</v>
      </c>
      <c r="H273" s="46">
        <v>6</v>
      </c>
      <c r="I273" s="46">
        <v>7</v>
      </c>
      <c r="J273" s="46">
        <v>8</v>
      </c>
      <c r="K273" s="46">
        <v>9</v>
      </c>
      <c r="L273" s="46">
        <v>10</v>
      </c>
      <c r="M273" s="46">
        <v>11</v>
      </c>
      <c r="N273" s="46">
        <v>12</v>
      </c>
      <c r="O273" s="46">
        <v>13</v>
      </c>
      <c r="P273" s="46">
        <v>14</v>
      </c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"/>
      <c r="AI273" s="71" t="s">
        <v>49</v>
      </c>
      <c r="AJ273" s="71" t="s">
        <v>50</v>
      </c>
      <c r="AK273" s="71" t="s">
        <v>51</v>
      </c>
      <c r="AL273" s="71" t="s">
        <v>52</v>
      </c>
      <c r="AM273" s="71" t="s">
        <v>53</v>
      </c>
      <c r="AN273" s="71" t="s">
        <v>54</v>
      </c>
      <c r="AO273" s="71" t="s">
        <v>48</v>
      </c>
      <c r="AP273" s="71" t="s">
        <v>49</v>
      </c>
      <c r="AQ273" s="71" t="s">
        <v>50</v>
      </c>
      <c r="AR273" s="71" t="s">
        <v>51</v>
      </c>
      <c r="AS273" s="71" t="s">
        <v>52</v>
      </c>
      <c r="AT273" s="71" t="s">
        <v>53</v>
      </c>
      <c r="AU273" s="71" t="s">
        <v>54</v>
      </c>
      <c r="AV273" s="71" t="s">
        <v>48</v>
      </c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</row>
    <row r="274" spans="1:65" s="67" customFormat="1" ht="14.25" customHeight="1" hidden="1">
      <c r="A274" s="46" t="s">
        <v>63</v>
      </c>
      <c r="B274" s="46">
        <v>2020</v>
      </c>
      <c r="C274" s="46">
        <v>15</v>
      </c>
      <c r="D274" s="46">
        <v>16</v>
      </c>
      <c r="E274" s="46">
        <v>17</v>
      </c>
      <c r="F274" s="46">
        <v>18</v>
      </c>
      <c r="G274" s="46">
        <v>19</v>
      </c>
      <c r="H274" s="46">
        <v>20</v>
      </c>
      <c r="I274" s="46">
        <v>21</v>
      </c>
      <c r="J274" s="46">
        <v>22</v>
      </c>
      <c r="K274" s="46">
        <v>23</v>
      </c>
      <c r="L274" s="46">
        <v>24</v>
      </c>
      <c r="M274" s="46">
        <v>25</v>
      </c>
      <c r="N274" s="46">
        <v>26</v>
      </c>
      <c r="O274" s="46">
        <v>27</v>
      </c>
      <c r="P274" s="46">
        <v>28</v>
      </c>
      <c r="Q274" s="46">
        <v>29</v>
      </c>
      <c r="R274" s="46">
        <v>30</v>
      </c>
      <c r="S274" s="46">
        <v>31</v>
      </c>
      <c r="T274" s="46">
        <v>1</v>
      </c>
      <c r="U274" s="46">
        <v>2</v>
      </c>
      <c r="V274" s="46">
        <v>3</v>
      </c>
      <c r="W274" s="46">
        <v>4</v>
      </c>
      <c r="X274" s="46">
        <v>5</v>
      </c>
      <c r="Y274" s="46">
        <v>6</v>
      </c>
      <c r="Z274" s="46">
        <v>7</v>
      </c>
      <c r="AA274" s="46">
        <v>8</v>
      </c>
      <c r="AB274" s="46">
        <v>9</v>
      </c>
      <c r="AC274" s="46">
        <v>10</v>
      </c>
      <c r="AD274" s="46">
        <v>11</v>
      </c>
      <c r="AE274" s="46">
        <v>12</v>
      </c>
      <c r="AF274" s="46">
        <v>13</v>
      </c>
      <c r="AG274" s="46">
        <v>14</v>
      </c>
      <c r="AH274" s="4"/>
      <c r="AI274" s="71" t="s">
        <v>49</v>
      </c>
      <c r="AJ274" s="71" t="s">
        <v>50</v>
      </c>
      <c r="AK274" s="71" t="s">
        <v>51</v>
      </c>
      <c r="AL274" s="71" t="s">
        <v>52</v>
      </c>
      <c r="AM274" s="71" t="s">
        <v>53</v>
      </c>
      <c r="AN274" s="71" t="s">
        <v>54</v>
      </c>
      <c r="AO274" s="71" t="s">
        <v>48</v>
      </c>
      <c r="AP274" s="71" t="s">
        <v>49</v>
      </c>
      <c r="AQ274" s="71" t="s">
        <v>50</v>
      </c>
      <c r="AR274" s="71" t="s">
        <v>51</v>
      </c>
      <c r="AS274" s="71" t="s">
        <v>52</v>
      </c>
      <c r="AT274" s="71" t="s">
        <v>53</v>
      </c>
      <c r="AU274" s="71" t="s">
        <v>54</v>
      </c>
      <c r="AV274" s="71" t="s">
        <v>48</v>
      </c>
      <c r="AW274" s="71" t="s">
        <v>49</v>
      </c>
      <c r="AX274" s="71" t="s">
        <v>50</v>
      </c>
      <c r="AY274" s="71" t="s">
        <v>51</v>
      </c>
      <c r="AZ274" s="71" t="s">
        <v>52</v>
      </c>
      <c r="BA274" s="71" t="s">
        <v>53</v>
      </c>
      <c r="BB274" s="71" t="s">
        <v>54</v>
      </c>
      <c r="BC274" s="71" t="s">
        <v>48</v>
      </c>
      <c r="BD274" s="71" t="s">
        <v>49</v>
      </c>
      <c r="BE274" s="71" t="s">
        <v>50</v>
      </c>
      <c r="BF274" s="71" t="s">
        <v>51</v>
      </c>
      <c r="BG274" s="71" t="s">
        <v>52</v>
      </c>
      <c r="BH274" s="71" t="s">
        <v>53</v>
      </c>
      <c r="BI274" s="71" t="s">
        <v>54</v>
      </c>
      <c r="BJ274" s="71" t="s">
        <v>48</v>
      </c>
      <c r="BK274" s="71" t="s">
        <v>49</v>
      </c>
      <c r="BL274" s="71" t="s">
        <v>50</v>
      </c>
      <c r="BM274" s="71" t="s">
        <v>51</v>
      </c>
    </row>
    <row r="275" spans="1:65" s="67" customFormat="1" ht="14.25" customHeight="1" hidden="1">
      <c r="A275" s="46" t="s">
        <v>64</v>
      </c>
      <c r="B275" s="46">
        <v>2020</v>
      </c>
      <c r="C275" s="46">
        <v>15</v>
      </c>
      <c r="D275" s="46">
        <v>16</v>
      </c>
      <c r="E275" s="46">
        <v>17</v>
      </c>
      <c r="F275" s="46">
        <v>18</v>
      </c>
      <c r="G275" s="46">
        <v>19</v>
      </c>
      <c r="H275" s="46">
        <v>20</v>
      </c>
      <c r="I275" s="46">
        <v>21</v>
      </c>
      <c r="J275" s="46">
        <v>22</v>
      </c>
      <c r="K275" s="46">
        <v>23</v>
      </c>
      <c r="L275" s="46">
        <v>24</v>
      </c>
      <c r="M275" s="46">
        <v>25</v>
      </c>
      <c r="N275" s="46">
        <v>26</v>
      </c>
      <c r="O275" s="46">
        <v>27</v>
      </c>
      <c r="P275" s="46">
        <v>28</v>
      </c>
      <c r="Q275" s="46">
        <v>29</v>
      </c>
      <c r="R275" s="46">
        <v>1</v>
      </c>
      <c r="S275" s="46">
        <v>2</v>
      </c>
      <c r="T275" s="46">
        <v>3</v>
      </c>
      <c r="U275" s="46">
        <v>4</v>
      </c>
      <c r="V275" s="46">
        <v>5</v>
      </c>
      <c r="W275" s="46">
        <v>6</v>
      </c>
      <c r="X275" s="46">
        <v>7</v>
      </c>
      <c r="Y275" s="46">
        <v>8</v>
      </c>
      <c r="Z275" s="46">
        <v>9</v>
      </c>
      <c r="AA275" s="46">
        <v>10</v>
      </c>
      <c r="AB275" s="46">
        <v>11</v>
      </c>
      <c r="AC275" s="46">
        <v>12</v>
      </c>
      <c r="AD275" s="46">
        <v>13</v>
      </c>
      <c r="AE275" s="46">
        <v>14</v>
      </c>
      <c r="AF275" s="46"/>
      <c r="AG275" s="46"/>
      <c r="AH275" s="35"/>
      <c r="AI275" s="71" t="s">
        <v>52</v>
      </c>
      <c r="AJ275" s="71" t="s">
        <v>53</v>
      </c>
      <c r="AK275" s="71" t="s">
        <v>54</v>
      </c>
      <c r="AL275" s="71" t="s">
        <v>48</v>
      </c>
      <c r="AM275" s="71" t="s">
        <v>49</v>
      </c>
      <c r="AN275" s="71" t="s">
        <v>50</v>
      </c>
      <c r="AO275" s="71" t="s">
        <v>51</v>
      </c>
      <c r="AP275" s="71" t="s">
        <v>52</v>
      </c>
      <c r="AQ275" s="71" t="s">
        <v>53</v>
      </c>
      <c r="AR275" s="71" t="s">
        <v>54</v>
      </c>
      <c r="AS275" s="71" t="s">
        <v>48</v>
      </c>
      <c r="AT275" s="71" t="s">
        <v>49</v>
      </c>
      <c r="AU275" s="71" t="s">
        <v>50</v>
      </c>
      <c r="AV275" s="71" t="s">
        <v>51</v>
      </c>
      <c r="AW275" s="71" t="s">
        <v>52</v>
      </c>
      <c r="AX275" s="71" t="s">
        <v>53</v>
      </c>
      <c r="AY275" s="71" t="s">
        <v>54</v>
      </c>
      <c r="AZ275" s="71" t="s">
        <v>48</v>
      </c>
      <c r="BA275" s="71" t="s">
        <v>49</v>
      </c>
      <c r="BB275" s="71" t="s">
        <v>50</v>
      </c>
      <c r="BC275" s="71" t="s">
        <v>51</v>
      </c>
      <c r="BD275" s="71" t="s">
        <v>52</v>
      </c>
      <c r="BE275" s="71" t="s">
        <v>53</v>
      </c>
      <c r="BF275" s="71" t="s">
        <v>54</v>
      </c>
      <c r="BG275" s="71" t="s">
        <v>48</v>
      </c>
      <c r="BH275" s="71" t="s">
        <v>49</v>
      </c>
      <c r="BI275" s="71" t="s">
        <v>50</v>
      </c>
      <c r="BJ275" s="71" t="s">
        <v>51</v>
      </c>
      <c r="BK275" s="71" t="s">
        <v>52</v>
      </c>
      <c r="BL275" s="71"/>
      <c r="BM275" s="71"/>
    </row>
    <row r="276" spans="1:65" s="67" customFormat="1" ht="14.25" customHeight="1" hidden="1">
      <c r="A276" s="46" t="s">
        <v>65</v>
      </c>
      <c r="B276" s="46">
        <v>2020</v>
      </c>
      <c r="C276" s="46">
        <v>15</v>
      </c>
      <c r="D276" s="46">
        <v>16</v>
      </c>
      <c r="E276" s="46">
        <v>17</v>
      </c>
      <c r="F276" s="46">
        <v>18</v>
      </c>
      <c r="G276" s="46">
        <v>19</v>
      </c>
      <c r="H276" s="46">
        <v>20</v>
      </c>
      <c r="I276" s="46">
        <v>21</v>
      </c>
      <c r="J276" s="46">
        <v>22</v>
      </c>
      <c r="K276" s="46">
        <v>23</v>
      </c>
      <c r="L276" s="46">
        <v>24</v>
      </c>
      <c r="M276" s="46">
        <v>25</v>
      </c>
      <c r="N276" s="46">
        <v>26</v>
      </c>
      <c r="O276" s="46">
        <v>27</v>
      </c>
      <c r="P276" s="46">
        <v>28</v>
      </c>
      <c r="Q276" s="46">
        <v>29</v>
      </c>
      <c r="R276" s="46">
        <v>30</v>
      </c>
      <c r="S276" s="46">
        <v>31</v>
      </c>
      <c r="T276" s="46">
        <v>1</v>
      </c>
      <c r="U276" s="46">
        <v>2</v>
      </c>
      <c r="V276" s="46">
        <v>3</v>
      </c>
      <c r="W276" s="46">
        <v>4</v>
      </c>
      <c r="X276" s="46">
        <v>5</v>
      </c>
      <c r="Y276" s="46">
        <v>6</v>
      </c>
      <c r="Z276" s="46">
        <v>7</v>
      </c>
      <c r="AA276" s="46">
        <v>8</v>
      </c>
      <c r="AB276" s="46">
        <v>9</v>
      </c>
      <c r="AC276" s="46">
        <v>10</v>
      </c>
      <c r="AD276" s="46">
        <v>11</v>
      </c>
      <c r="AE276" s="46">
        <v>12</v>
      </c>
      <c r="AF276" s="46">
        <v>13</v>
      </c>
      <c r="AG276" s="46">
        <v>14</v>
      </c>
      <c r="AH276" s="35"/>
      <c r="AI276" s="71" t="s">
        <v>53</v>
      </c>
      <c r="AJ276" s="71" t="s">
        <v>54</v>
      </c>
      <c r="AK276" s="71" t="s">
        <v>48</v>
      </c>
      <c r="AL276" s="71" t="s">
        <v>49</v>
      </c>
      <c r="AM276" s="71" t="s">
        <v>50</v>
      </c>
      <c r="AN276" s="71" t="s">
        <v>51</v>
      </c>
      <c r="AO276" s="71" t="s">
        <v>52</v>
      </c>
      <c r="AP276" s="71" t="s">
        <v>53</v>
      </c>
      <c r="AQ276" s="71" t="s">
        <v>54</v>
      </c>
      <c r="AR276" s="71" t="s">
        <v>48</v>
      </c>
      <c r="AS276" s="71" t="s">
        <v>49</v>
      </c>
      <c r="AT276" s="71" t="s">
        <v>50</v>
      </c>
      <c r="AU276" s="71" t="s">
        <v>51</v>
      </c>
      <c r="AV276" s="71" t="s">
        <v>52</v>
      </c>
      <c r="AW276" s="71" t="s">
        <v>53</v>
      </c>
      <c r="AX276" s="71" t="s">
        <v>54</v>
      </c>
      <c r="AY276" s="71" t="s">
        <v>48</v>
      </c>
      <c r="AZ276" s="71" t="s">
        <v>49</v>
      </c>
      <c r="BA276" s="71" t="s">
        <v>50</v>
      </c>
      <c r="BB276" s="71" t="s">
        <v>51</v>
      </c>
      <c r="BC276" s="71" t="s">
        <v>52</v>
      </c>
      <c r="BD276" s="71" t="s">
        <v>53</v>
      </c>
      <c r="BE276" s="71" t="s">
        <v>54</v>
      </c>
      <c r="BF276" s="71" t="s">
        <v>48</v>
      </c>
      <c r="BG276" s="71" t="s">
        <v>49</v>
      </c>
      <c r="BH276" s="71" t="s">
        <v>50</v>
      </c>
      <c r="BI276" s="71" t="s">
        <v>51</v>
      </c>
      <c r="BJ276" s="71" t="s">
        <v>52</v>
      </c>
      <c r="BK276" s="71" t="s">
        <v>53</v>
      </c>
      <c r="BL276" s="71" t="s">
        <v>54</v>
      </c>
      <c r="BM276" s="71" t="s">
        <v>48</v>
      </c>
    </row>
    <row r="277" spans="1:65" s="67" customFormat="1" ht="14.25" customHeight="1" hidden="1">
      <c r="A277" s="46" t="s">
        <v>66</v>
      </c>
      <c r="B277" s="46">
        <v>2020</v>
      </c>
      <c r="C277" s="46">
        <v>15</v>
      </c>
      <c r="D277" s="46">
        <v>16</v>
      </c>
      <c r="E277" s="46">
        <v>17</v>
      </c>
      <c r="F277" s="46">
        <v>18</v>
      </c>
      <c r="G277" s="46">
        <v>19</v>
      </c>
      <c r="H277" s="46">
        <v>20</v>
      </c>
      <c r="I277" s="46">
        <v>21</v>
      </c>
      <c r="J277" s="46">
        <v>22</v>
      </c>
      <c r="K277" s="46">
        <v>23</v>
      </c>
      <c r="L277" s="46">
        <v>24</v>
      </c>
      <c r="M277" s="46">
        <v>25</v>
      </c>
      <c r="N277" s="46">
        <v>26</v>
      </c>
      <c r="O277" s="46">
        <v>27</v>
      </c>
      <c r="P277" s="46">
        <v>28</v>
      </c>
      <c r="Q277" s="46">
        <v>29</v>
      </c>
      <c r="R277" s="46">
        <v>30</v>
      </c>
      <c r="S277" s="46">
        <v>1</v>
      </c>
      <c r="T277" s="46">
        <v>2</v>
      </c>
      <c r="U277" s="46">
        <v>3</v>
      </c>
      <c r="V277" s="46">
        <v>4</v>
      </c>
      <c r="W277" s="46">
        <v>5</v>
      </c>
      <c r="X277" s="46">
        <v>6</v>
      </c>
      <c r="Y277" s="46">
        <v>7</v>
      </c>
      <c r="Z277" s="46">
        <v>8</v>
      </c>
      <c r="AA277" s="46">
        <v>9</v>
      </c>
      <c r="AB277" s="46">
        <v>10</v>
      </c>
      <c r="AC277" s="46">
        <v>11</v>
      </c>
      <c r="AD277" s="46">
        <v>12</v>
      </c>
      <c r="AE277" s="46">
        <v>13</v>
      </c>
      <c r="AF277" s="46">
        <v>14</v>
      </c>
      <c r="AG277" s="46"/>
      <c r="AH277" s="35"/>
      <c r="AI277" s="71" t="s">
        <v>49</v>
      </c>
      <c r="AJ277" s="71" t="s">
        <v>50</v>
      </c>
      <c r="AK277" s="71" t="s">
        <v>51</v>
      </c>
      <c r="AL277" s="71" t="s">
        <v>52</v>
      </c>
      <c r="AM277" s="71" t="s">
        <v>53</v>
      </c>
      <c r="AN277" s="71" t="s">
        <v>54</v>
      </c>
      <c r="AO277" s="71" t="s">
        <v>48</v>
      </c>
      <c r="AP277" s="71" t="s">
        <v>49</v>
      </c>
      <c r="AQ277" s="71" t="s">
        <v>50</v>
      </c>
      <c r="AR277" s="71" t="s">
        <v>51</v>
      </c>
      <c r="AS277" s="71" t="s">
        <v>52</v>
      </c>
      <c r="AT277" s="71" t="s">
        <v>53</v>
      </c>
      <c r="AU277" s="71" t="s">
        <v>54</v>
      </c>
      <c r="AV277" s="71" t="s">
        <v>48</v>
      </c>
      <c r="AW277" s="71" t="s">
        <v>49</v>
      </c>
      <c r="AX277" s="71" t="s">
        <v>50</v>
      </c>
      <c r="AY277" s="71" t="s">
        <v>51</v>
      </c>
      <c r="AZ277" s="71" t="s">
        <v>52</v>
      </c>
      <c r="BA277" s="71" t="s">
        <v>53</v>
      </c>
      <c r="BB277" s="71" t="s">
        <v>54</v>
      </c>
      <c r="BC277" s="71" t="s">
        <v>48</v>
      </c>
      <c r="BD277" s="71" t="s">
        <v>49</v>
      </c>
      <c r="BE277" s="71" t="s">
        <v>50</v>
      </c>
      <c r="BF277" s="71" t="s">
        <v>51</v>
      </c>
      <c r="BG277" s="71" t="s">
        <v>52</v>
      </c>
      <c r="BH277" s="71" t="s">
        <v>53</v>
      </c>
      <c r="BI277" s="71" t="s">
        <v>54</v>
      </c>
      <c r="BJ277" s="71" t="s">
        <v>48</v>
      </c>
      <c r="BK277" s="71" t="s">
        <v>49</v>
      </c>
      <c r="BL277" s="71" t="s">
        <v>50</v>
      </c>
      <c r="BM277" s="71"/>
    </row>
    <row r="278" spans="1:65" s="67" customFormat="1" ht="14.25" customHeight="1" hidden="1">
      <c r="A278" s="46" t="s">
        <v>67</v>
      </c>
      <c r="B278" s="46">
        <v>2020</v>
      </c>
      <c r="C278" s="46">
        <v>15</v>
      </c>
      <c r="D278" s="46">
        <v>16</v>
      </c>
      <c r="E278" s="46">
        <v>17</v>
      </c>
      <c r="F278" s="46">
        <v>18</v>
      </c>
      <c r="G278" s="46">
        <v>19</v>
      </c>
      <c r="H278" s="46">
        <v>20</v>
      </c>
      <c r="I278" s="46">
        <v>21</v>
      </c>
      <c r="J278" s="46">
        <v>22</v>
      </c>
      <c r="K278" s="46">
        <v>23</v>
      </c>
      <c r="L278" s="46">
        <v>24</v>
      </c>
      <c r="M278" s="46">
        <v>25</v>
      </c>
      <c r="N278" s="46">
        <v>26</v>
      </c>
      <c r="O278" s="46">
        <v>27</v>
      </c>
      <c r="P278" s="46">
        <v>28</v>
      </c>
      <c r="Q278" s="46">
        <v>29</v>
      </c>
      <c r="R278" s="46">
        <v>30</v>
      </c>
      <c r="S278" s="46">
        <v>31</v>
      </c>
      <c r="T278" s="46">
        <v>1</v>
      </c>
      <c r="U278" s="46">
        <v>2</v>
      </c>
      <c r="V278" s="46">
        <v>3</v>
      </c>
      <c r="W278" s="46">
        <v>4</v>
      </c>
      <c r="X278" s="46">
        <v>5</v>
      </c>
      <c r="Y278" s="46">
        <v>6</v>
      </c>
      <c r="Z278" s="46">
        <v>7</v>
      </c>
      <c r="AA278" s="46">
        <v>8</v>
      </c>
      <c r="AB278" s="46">
        <v>9</v>
      </c>
      <c r="AC278" s="46">
        <v>10</v>
      </c>
      <c r="AD278" s="46">
        <v>11</v>
      </c>
      <c r="AE278" s="46">
        <v>12</v>
      </c>
      <c r="AF278" s="46">
        <v>13</v>
      </c>
      <c r="AG278" s="46">
        <v>14</v>
      </c>
      <c r="AH278" s="35"/>
      <c r="AI278" s="71" t="s">
        <v>51</v>
      </c>
      <c r="AJ278" s="71" t="s">
        <v>52</v>
      </c>
      <c r="AK278" s="71" t="s">
        <v>53</v>
      </c>
      <c r="AL278" s="71" t="s">
        <v>54</v>
      </c>
      <c r="AM278" s="71" t="s">
        <v>48</v>
      </c>
      <c r="AN278" s="71" t="s">
        <v>49</v>
      </c>
      <c r="AO278" s="71" t="s">
        <v>50</v>
      </c>
      <c r="AP278" s="71" t="s">
        <v>51</v>
      </c>
      <c r="AQ278" s="71" t="s">
        <v>52</v>
      </c>
      <c r="AR278" s="71" t="s">
        <v>53</v>
      </c>
      <c r="AS278" s="71" t="s">
        <v>54</v>
      </c>
      <c r="AT278" s="71" t="s">
        <v>48</v>
      </c>
      <c r="AU278" s="71" t="s">
        <v>49</v>
      </c>
      <c r="AV278" s="71" t="s">
        <v>50</v>
      </c>
      <c r="AW278" s="71" t="s">
        <v>51</v>
      </c>
      <c r="AX278" s="71" t="s">
        <v>52</v>
      </c>
      <c r="AY278" s="71" t="s">
        <v>53</v>
      </c>
      <c r="AZ278" s="71" t="s">
        <v>54</v>
      </c>
      <c r="BA278" s="71" t="s">
        <v>48</v>
      </c>
      <c r="BB278" s="71" t="s">
        <v>49</v>
      </c>
      <c r="BC278" s="71" t="s">
        <v>50</v>
      </c>
      <c r="BD278" s="71" t="s">
        <v>51</v>
      </c>
      <c r="BE278" s="71" t="s">
        <v>52</v>
      </c>
      <c r="BF278" s="71" t="s">
        <v>53</v>
      </c>
      <c r="BG278" s="71" t="s">
        <v>54</v>
      </c>
      <c r="BH278" s="71" t="s">
        <v>48</v>
      </c>
      <c r="BI278" s="71" t="s">
        <v>49</v>
      </c>
      <c r="BJ278" s="71" t="s">
        <v>50</v>
      </c>
      <c r="BK278" s="71" t="s">
        <v>51</v>
      </c>
      <c r="BL278" s="71" t="s">
        <v>52</v>
      </c>
      <c r="BM278" s="71" t="s">
        <v>53</v>
      </c>
    </row>
    <row r="279" spans="1:65" s="67" customFormat="1" ht="14.25" customHeight="1" hidden="1">
      <c r="A279" s="46" t="s">
        <v>68</v>
      </c>
      <c r="B279" s="46">
        <v>2020</v>
      </c>
      <c r="C279" s="46">
        <v>15</v>
      </c>
      <c r="D279" s="46">
        <v>16</v>
      </c>
      <c r="E279" s="46">
        <v>17</v>
      </c>
      <c r="F279" s="46">
        <v>18</v>
      </c>
      <c r="G279" s="46">
        <v>19</v>
      </c>
      <c r="H279" s="46">
        <v>20</v>
      </c>
      <c r="I279" s="46">
        <v>21</v>
      </c>
      <c r="J279" s="46">
        <v>22</v>
      </c>
      <c r="K279" s="46">
        <v>23</v>
      </c>
      <c r="L279" s="46">
        <v>24</v>
      </c>
      <c r="M279" s="46">
        <v>25</v>
      </c>
      <c r="N279" s="46">
        <v>26</v>
      </c>
      <c r="O279" s="46">
        <v>27</v>
      </c>
      <c r="P279" s="46">
        <v>28</v>
      </c>
      <c r="Q279" s="46">
        <v>29</v>
      </c>
      <c r="R279" s="46">
        <v>30</v>
      </c>
      <c r="S279" s="46">
        <v>1</v>
      </c>
      <c r="T279" s="46">
        <v>2</v>
      </c>
      <c r="U279" s="46">
        <v>3</v>
      </c>
      <c r="V279" s="46">
        <v>4</v>
      </c>
      <c r="W279" s="46">
        <v>5</v>
      </c>
      <c r="X279" s="46">
        <v>6</v>
      </c>
      <c r="Y279" s="46">
        <v>7</v>
      </c>
      <c r="Z279" s="46">
        <v>8</v>
      </c>
      <c r="AA279" s="46">
        <v>9</v>
      </c>
      <c r="AB279" s="46">
        <v>10</v>
      </c>
      <c r="AC279" s="46">
        <v>11</v>
      </c>
      <c r="AD279" s="46">
        <v>12</v>
      </c>
      <c r="AE279" s="46">
        <v>13</v>
      </c>
      <c r="AF279" s="46">
        <v>14</v>
      </c>
      <c r="AG279" s="46"/>
      <c r="AH279" s="35"/>
      <c r="AI279" s="71" t="s">
        <v>54</v>
      </c>
      <c r="AJ279" s="71" t="s">
        <v>48</v>
      </c>
      <c r="AK279" s="71" t="s">
        <v>49</v>
      </c>
      <c r="AL279" s="71" t="s">
        <v>50</v>
      </c>
      <c r="AM279" s="71" t="s">
        <v>51</v>
      </c>
      <c r="AN279" s="71" t="s">
        <v>52</v>
      </c>
      <c r="AO279" s="71" t="s">
        <v>53</v>
      </c>
      <c r="AP279" s="71" t="s">
        <v>54</v>
      </c>
      <c r="AQ279" s="71" t="s">
        <v>48</v>
      </c>
      <c r="AR279" s="71" t="s">
        <v>49</v>
      </c>
      <c r="AS279" s="71" t="s">
        <v>50</v>
      </c>
      <c r="AT279" s="71" t="s">
        <v>51</v>
      </c>
      <c r="AU279" s="71" t="s">
        <v>52</v>
      </c>
      <c r="AV279" s="71" t="s">
        <v>53</v>
      </c>
      <c r="AW279" s="71" t="s">
        <v>54</v>
      </c>
      <c r="AX279" s="71" t="s">
        <v>48</v>
      </c>
      <c r="AY279" s="71" t="s">
        <v>49</v>
      </c>
      <c r="AZ279" s="71" t="s">
        <v>50</v>
      </c>
      <c r="BA279" s="71" t="s">
        <v>51</v>
      </c>
      <c r="BB279" s="71" t="s">
        <v>52</v>
      </c>
      <c r="BC279" s="71" t="s">
        <v>53</v>
      </c>
      <c r="BD279" s="71" t="s">
        <v>54</v>
      </c>
      <c r="BE279" s="71" t="s">
        <v>48</v>
      </c>
      <c r="BF279" s="71" t="s">
        <v>49</v>
      </c>
      <c r="BG279" s="71" t="s">
        <v>50</v>
      </c>
      <c r="BH279" s="71" t="s">
        <v>51</v>
      </c>
      <c r="BI279" s="71" t="s">
        <v>52</v>
      </c>
      <c r="BJ279" s="71" t="s">
        <v>53</v>
      </c>
      <c r="BK279" s="71" t="s">
        <v>54</v>
      </c>
      <c r="BL279" s="71" t="s">
        <v>48</v>
      </c>
      <c r="BM279" s="71"/>
    </row>
    <row r="280" spans="1:65" s="67" customFormat="1" ht="14.25" customHeight="1" hidden="1">
      <c r="A280" s="46" t="s">
        <v>69</v>
      </c>
      <c r="B280" s="46">
        <v>2020</v>
      </c>
      <c r="C280" s="46">
        <v>15</v>
      </c>
      <c r="D280" s="46">
        <v>16</v>
      </c>
      <c r="E280" s="46">
        <v>17</v>
      </c>
      <c r="F280" s="46">
        <v>18</v>
      </c>
      <c r="G280" s="46">
        <v>19</v>
      </c>
      <c r="H280" s="46">
        <v>20</v>
      </c>
      <c r="I280" s="46">
        <v>21</v>
      </c>
      <c r="J280" s="46">
        <v>22</v>
      </c>
      <c r="K280" s="46">
        <v>23</v>
      </c>
      <c r="L280" s="46">
        <v>24</v>
      </c>
      <c r="M280" s="46">
        <v>25</v>
      </c>
      <c r="N280" s="46">
        <v>26</v>
      </c>
      <c r="O280" s="46">
        <v>27</v>
      </c>
      <c r="P280" s="46">
        <v>28</v>
      </c>
      <c r="Q280" s="46">
        <v>29</v>
      </c>
      <c r="R280" s="46">
        <v>30</v>
      </c>
      <c r="S280" s="46">
        <v>31</v>
      </c>
      <c r="T280" s="46">
        <v>1</v>
      </c>
      <c r="U280" s="46">
        <v>2</v>
      </c>
      <c r="V280" s="46">
        <v>3</v>
      </c>
      <c r="W280" s="46">
        <v>4</v>
      </c>
      <c r="X280" s="46">
        <v>5</v>
      </c>
      <c r="Y280" s="46">
        <v>6</v>
      </c>
      <c r="Z280" s="46">
        <v>7</v>
      </c>
      <c r="AA280" s="46">
        <v>8</v>
      </c>
      <c r="AB280" s="46">
        <v>9</v>
      </c>
      <c r="AC280" s="46">
        <v>10</v>
      </c>
      <c r="AD280" s="46">
        <v>11</v>
      </c>
      <c r="AE280" s="46">
        <v>12</v>
      </c>
      <c r="AF280" s="46">
        <v>13</v>
      </c>
      <c r="AG280" s="46">
        <v>14</v>
      </c>
      <c r="AH280" s="35"/>
      <c r="AI280" s="71" t="s">
        <v>49</v>
      </c>
      <c r="AJ280" s="71" t="s">
        <v>50</v>
      </c>
      <c r="AK280" s="71" t="s">
        <v>51</v>
      </c>
      <c r="AL280" s="71" t="s">
        <v>52</v>
      </c>
      <c r="AM280" s="71" t="s">
        <v>53</v>
      </c>
      <c r="AN280" s="71" t="s">
        <v>54</v>
      </c>
      <c r="AO280" s="71" t="s">
        <v>48</v>
      </c>
      <c r="AP280" s="71" t="s">
        <v>49</v>
      </c>
      <c r="AQ280" s="71" t="s">
        <v>50</v>
      </c>
      <c r="AR280" s="71" t="s">
        <v>51</v>
      </c>
      <c r="AS280" s="71" t="s">
        <v>52</v>
      </c>
      <c r="AT280" s="71" t="s">
        <v>53</v>
      </c>
      <c r="AU280" s="71" t="s">
        <v>54</v>
      </c>
      <c r="AV280" s="71" t="s">
        <v>48</v>
      </c>
      <c r="AW280" s="71" t="s">
        <v>49</v>
      </c>
      <c r="AX280" s="71" t="s">
        <v>50</v>
      </c>
      <c r="AY280" s="71" t="s">
        <v>51</v>
      </c>
      <c r="AZ280" s="71" t="s">
        <v>52</v>
      </c>
      <c r="BA280" s="71" t="s">
        <v>53</v>
      </c>
      <c r="BB280" s="71" t="s">
        <v>54</v>
      </c>
      <c r="BC280" s="71" t="s">
        <v>48</v>
      </c>
      <c r="BD280" s="71" t="s">
        <v>49</v>
      </c>
      <c r="BE280" s="71" t="s">
        <v>50</v>
      </c>
      <c r="BF280" s="71" t="s">
        <v>51</v>
      </c>
      <c r="BG280" s="71" t="s">
        <v>52</v>
      </c>
      <c r="BH280" s="71" t="s">
        <v>53</v>
      </c>
      <c r="BI280" s="71" t="s">
        <v>54</v>
      </c>
      <c r="BJ280" s="71" t="s">
        <v>48</v>
      </c>
      <c r="BK280" s="71" t="s">
        <v>49</v>
      </c>
      <c r="BL280" s="71" t="s">
        <v>50</v>
      </c>
      <c r="BM280" s="71" t="s">
        <v>51</v>
      </c>
    </row>
    <row r="281" spans="1:65" s="67" customFormat="1" ht="14.25" customHeight="1" hidden="1">
      <c r="A281" s="46" t="s">
        <v>70</v>
      </c>
      <c r="B281" s="46">
        <v>2020</v>
      </c>
      <c r="C281" s="46">
        <v>15</v>
      </c>
      <c r="D281" s="46">
        <v>16</v>
      </c>
      <c r="E281" s="46">
        <v>17</v>
      </c>
      <c r="F281" s="46">
        <v>18</v>
      </c>
      <c r="G281" s="46">
        <v>19</v>
      </c>
      <c r="H281" s="46">
        <v>20</v>
      </c>
      <c r="I281" s="46">
        <v>21</v>
      </c>
      <c r="J281" s="46">
        <v>22</v>
      </c>
      <c r="K281" s="46">
        <v>23</v>
      </c>
      <c r="L281" s="46">
        <v>24</v>
      </c>
      <c r="M281" s="46">
        <v>25</v>
      </c>
      <c r="N281" s="46">
        <v>26</v>
      </c>
      <c r="O281" s="46">
        <v>27</v>
      </c>
      <c r="P281" s="46">
        <v>28</v>
      </c>
      <c r="Q281" s="46">
        <v>29</v>
      </c>
      <c r="R281" s="46">
        <v>30</v>
      </c>
      <c r="S281" s="46">
        <v>31</v>
      </c>
      <c r="T281" s="46">
        <v>1</v>
      </c>
      <c r="U281" s="46">
        <v>2</v>
      </c>
      <c r="V281" s="46">
        <v>3</v>
      </c>
      <c r="W281" s="46">
        <v>4</v>
      </c>
      <c r="X281" s="46">
        <v>5</v>
      </c>
      <c r="Y281" s="46">
        <v>6</v>
      </c>
      <c r="Z281" s="46">
        <v>7</v>
      </c>
      <c r="AA281" s="46">
        <v>8</v>
      </c>
      <c r="AB281" s="46">
        <v>9</v>
      </c>
      <c r="AC281" s="46">
        <v>10</v>
      </c>
      <c r="AD281" s="46">
        <v>11</v>
      </c>
      <c r="AE281" s="46">
        <v>12</v>
      </c>
      <c r="AF281" s="46">
        <v>13</v>
      </c>
      <c r="AG281" s="46">
        <v>14</v>
      </c>
      <c r="AH281" s="35"/>
      <c r="AI281" s="71" t="s">
        <v>52</v>
      </c>
      <c r="AJ281" s="71" t="s">
        <v>53</v>
      </c>
      <c r="AK281" s="71" t="s">
        <v>54</v>
      </c>
      <c r="AL281" s="71" t="s">
        <v>48</v>
      </c>
      <c r="AM281" s="71" t="s">
        <v>49</v>
      </c>
      <c r="AN281" s="71" t="s">
        <v>50</v>
      </c>
      <c r="AO281" s="71" t="s">
        <v>51</v>
      </c>
      <c r="AP281" s="71" t="s">
        <v>52</v>
      </c>
      <c r="AQ281" s="71" t="s">
        <v>53</v>
      </c>
      <c r="AR281" s="71" t="s">
        <v>54</v>
      </c>
      <c r="AS281" s="71" t="s">
        <v>48</v>
      </c>
      <c r="AT281" s="71" t="s">
        <v>49</v>
      </c>
      <c r="AU281" s="71" t="s">
        <v>50</v>
      </c>
      <c r="AV281" s="71" t="s">
        <v>51</v>
      </c>
      <c r="AW281" s="71" t="s">
        <v>52</v>
      </c>
      <c r="AX281" s="71" t="s">
        <v>53</v>
      </c>
      <c r="AY281" s="71" t="s">
        <v>54</v>
      </c>
      <c r="AZ281" s="71" t="s">
        <v>48</v>
      </c>
      <c r="BA281" s="71" t="s">
        <v>49</v>
      </c>
      <c r="BB281" s="71" t="s">
        <v>50</v>
      </c>
      <c r="BC281" s="71" t="s">
        <v>51</v>
      </c>
      <c r="BD281" s="71" t="s">
        <v>52</v>
      </c>
      <c r="BE281" s="71" t="s">
        <v>53</v>
      </c>
      <c r="BF281" s="71" t="s">
        <v>54</v>
      </c>
      <c r="BG281" s="71" t="s">
        <v>48</v>
      </c>
      <c r="BH281" s="71" t="s">
        <v>49</v>
      </c>
      <c r="BI281" s="71" t="s">
        <v>50</v>
      </c>
      <c r="BJ281" s="71" t="s">
        <v>51</v>
      </c>
      <c r="BK281" s="71" t="s">
        <v>52</v>
      </c>
      <c r="BL281" s="71" t="s">
        <v>53</v>
      </c>
      <c r="BM281" s="71" t="s">
        <v>54</v>
      </c>
    </row>
    <row r="282" spans="1:65" s="67" customFormat="1" ht="14.25" customHeight="1" hidden="1">
      <c r="A282" s="46" t="s">
        <v>71</v>
      </c>
      <c r="B282" s="46">
        <v>2020</v>
      </c>
      <c r="C282" s="46">
        <v>15</v>
      </c>
      <c r="D282" s="46">
        <v>16</v>
      </c>
      <c r="E282" s="46">
        <v>17</v>
      </c>
      <c r="F282" s="46">
        <v>18</v>
      </c>
      <c r="G282" s="46">
        <v>19</v>
      </c>
      <c r="H282" s="46">
        <v>20</v>
      </c>
      <c r="I282" s="46">
        <v>21</v>
      </c>
      <c r="J282" s="46">
        <v>22</v>
      </c>
      <c r="K282" s="46">
        <v>23</v>
      </c>
      <c r="L282" s="46">
        <v>24</v>
      </c>
      <c r="M282" s="46">
        <v>25</v>
      </c>
      <c r="N282" s="46">
        <v>26</v>
      </c>
      <c r="O282" s="46">
        <v>27</v>
      </c>
      <c r="P282" s="46">
        <v>28</v>
      </c>
      <c r="Q282" s="46">
        <v>29</v>
      </c>
      <c r="R282" s="46">
        <v>30</v>
      </c>
      <c r="S282" s="46">
        <v>1</v>
      </c>
      <c r="T282" s="46">
        <v>2</v>
      </c>
      <c r="U282" s="46">
        <v>3</v>
      </c>
      <c r="V282" s="46">
        <v>4</v>
      </c>
      <c r="W282" s="46">
        <v>5</v>
      </c>
      <c r="X282" s="46">
        <v>6</v>
      </c>
      <c r="Y282" s="46">
        <v>7</v>
      </c>
      <c r="Z282" s="46">
        <v>8</v>
      </c>
      <c r="AA282" s="46">
        <v>9</v>
      </c>
      <c r="AB282" s="46">
        <v>10</v>
      </c>
      <c r="AC282" s="46">
        <v>11</v>
      </c>
      <c r="AD282" s="46">
        <v>12</v>
      </c>
      <c r="AE282" s="46">
        <v>13</v>
      </c>
      <c r="AF282" s="46">
        <v>14</v>
      </c>
      <c r="AG282" s="46"/>
      <c r="AH282" s="35"/>
      <c r="AI282" s="71" t="s">
        <v>48</v>
      </c>
      <c r="AJ282" s="71" t="s">
        <v>49</v>
      </c>
      <c r="AK282" s="71" t="s">
        <v>50</v>
      </c>
      <c r="AL282" s="71" t="s">
        <v>51</v>
      </c>
      <c r="AM282" s="71" t="s">
        <v>52</v>
      </c>
      <c r="AN282" s="71" t="s">
        <v>53</v>
      </c>
      <c r="AO282" s="71" t="s">
        <v>54</v>
      </c>
      <c r="AP282" s="71" t="s">
        <v>48</v>
      </c>
      <c r="AQ282" s="71" t="s">
        <v>49</v>
      </c>
      <c r="AR282" s="71" t="s">
        <v>50</v>
      </c>
      <c r="AS282" s="71" t="s">
        <v>51</v>
      </c>
      <c r="AT282" s="71" t="s">
        <v>52</v>
      </c>
      <c r="AU282" s="71" t="s">
        <v>53</v>
      </c>
      <c r="AV282" s="71" t="s">
        <v>54</v>
      </c>
      <c r="AW282" s="71" t="s">
        <v>48</v>
      </c>
      <c r="AX282" s="71" t="s">
        <v>49</v>
      </c>
      <c r="AY282" s="71" t="s">
        <v>50</v>
      </c>
      <c r="AZ282" s="71" t="s">
        <v>51</v>
      </c>
      <c r="BA282" s="71" t="s">
        <v>52</v>
      </c>
      <c r="BB282" s="71" t="s">
        <v>53</v>
      </c>
      <c r="BC282" s="71" t="s">
        <v>54</v>
      </c>
      <c r="BD282" s="71" t="s">
        <v>48</v>
      </c>
      <c r="BE282" s="71" t="s">
        <v>49</v>
      </c>
      <c r="BF282" s="71" t="s">
        <v>50</v>
      </c>
      <c r="BG282" s="71" t="s">
        <v>51</v>
      </c>
      <c r="BH282" s="71" t="s">
        <v>52</v>
      </c>
      <c r="BI282" s="71" t="s">
        <v>53</v>
      </c>
      <c r="BJ282" s="71" t="s">
        <v>54</v>
      </c>
      <c r="BK282" s="71" t="s">
        <v>48</v>
      </c>
      <c r="BL282" s="71" t="s">
        <v>49</v>
      </c>
      <c r="BM282" s="71"/>
    </row>
    <row r="283" spans="1:65" s="67" customFormat="1" ht="14.25" customHeight="1" hidden="1">
      <c r="A283" s="46" t="s">
        <v>72</v>
      </c>
      <c r="B283" s="46">
        <v>2020</v>
      </c>
      <c r="C283" s="46">
        <v>15</v>
      </c>
      <c r="D283" s="46">
        <v>16</v>
      </c>
      <c r="E283" s="46">
        <v>17</v>
      </c>
      <c r="F283" s="46">
        <v>18</v>
      </c>
      <c r="G283" s="46">
        <v>19</v>
      </c>
      <c r="H283" s="46">
        <v>20</v>
      </c>
      <c r="I283" s="46">
        <v>21</v>
      </c>
      <c r="J283" s="46">
        <v>22</v>
      </c>
      <c r="K283" s="46">
        <v>23</v>
      </c>
      <c r="L283" s="46">
        <v>24</v>
      </c>
      <c r="M283" s="46">
        <v>25</v>
      </c>
      <c r="N283" s="46">
        <v>26</v>
      </c>
      <c r="O283" s="46">
        <v>27</v>
      </c>
      <c r="P283" s="46">
        <v>28</v>
      </c>
      <c r="Q283" s="46">
        <v>29</v>
      </c>
      <c r="R283" s="46">
        <v>30</v>
      </c>
      <c r="S283" s="46">
        <v>31</v>
      </c>
      <c r="T283" s="46">
        <v>1</v>
      </c>
      <c r="U283" s="46">
        <v>2</v>
      </c>
      <c r="V283" s="46">
        <v>3</v>
      </c>
      <c r="W283" s="46">
        <v>4</v>
      </c>
      <c r="X283" s="46">
        <v>5</v>
      </c>
      <c r="Y283" s="46">
        <v>6</v>
      </c>
      <c r="Z283" s="46">
        <v>7</v>
      </c>
      <c r="AA283" s="46">
        <v>8</v>
      </c>
      <c r="AB283" s="46">
        <v>9</v>
      </c>
      <c r="AC283" s="46">
        <v>10</v>
      </c>
      <c r="AD283" s="46">
        <v>11</v>
      </c>
      <c r="AE283" s="46">
        <v>12</v>
      </c>
      <c r="AF283" s="46">
        <v>13</v>
      </c>
      <c r="AG283" s="46">
        <v>14</v>
      </c>
      <c r="AH283" s="35"/>
      <c r="AI283" s="71" t="s">
        <v>50</v>
      </c>
      <c r="AJ283" s="71" t="s">
        <v>51</v>
      </c>
      <c r="AK283" s="71" t="s">
        <v>52</v>
      </c>
      <c r="AL283" s="71" t="s">
        <v>53</v>
      </c>
      <c r="AM283" s="71" t="s">
        <v>54</v>
      </c>
      <c r="AN283" s="71" t="s">
        <v>48</v>
      </c>
      <c r="AO283" s="71" t="s">
        <v>49</v>
      </c>
      <c r="AP283" s="71" t="s">
        <v>50</v>
      </c>
      <c r="AQ283" s="71" t="s">
        <v>51</v>
      </c>
      <c r="AR283" s="71" t="s">
        <v>52</v>
      </c>
      <c r="AS283" s="71" t="s">
        <v>53</v>
      </c>
      <c r="AT283" s="71" t="s">
        <v>54</v>
      </c>
      <c r="AU283" s="71" t="s">
        <v>48</v>
      </c>
      <c r="AV283" s="71" t="s">
        <v>49</v>
      </c>
      <c r="AW283" s="71" t="s">
        <v>50</v>
      </c>
      <c r="AX283" s="71" t="s">
        <v>51</v>
      </c>
      <c r="AY283" s="71" t="s">
        <v>52</v>
      </c>
      <c r="AZ283" s="71" t="s">
        <v>53</v>
      </c>
      <c r="BA283" s="71" t="s">
        <v>54</v>
      </c>
      <c r="BB283" s="71" t="s">
        <v>48</v>
      </c>
      <c r="BC283" s="71" t="s">
        <v>49</v>
      </c>
      <c r="BD283" s="71" t="s">
        <v>50</v>
      </c>
      <c r="BE283" s="71" t="s">
        <v>51</v>
      </c>
      <c r="BF283" s="71" t="s">
        <v>52</v>
      </c>
      <c r="BG283" s="71" t="s">
        <v>53</v>
      </c>
      <c r="BH283" s="71" t="s">
        <v>54</v>
      </c>
      <c r="BI283" s="71" t="s">
        <v>48</v>
      </c>
      <c r="BJ283" s="71" t="s">
        <v>49</v>
      </c>
      <c r="BK283" s="71" t="s">
        <v>50</v>
      </c>
      <c r="BL283" s="71" t="s">
        <v>51</v>
      </c>
      <c r="BM283" s="71" t="s">
        <v>52</v>
      </c>
    </row>
    <row r="284" spans="1:65" s="67" customFormat="1" ht="15" customHeight="1" hidden="1">
      <c r="A284" s="46" t="s">
        <v>73</v>
      </c>
      <c r="B284" s="46">
        <v>2020</v>
      </c>
      <c r="C284" s="46">
        <v>15</v>
      </c>
      <c r="D284" s="46">
        <v>16</v>
      </c>
      <c r="E284" s="46">
        <v>17</v>
      </c>
      <c r="F284" s="46">
        <v>18</v>
      </c>
      <c r="G284" s="46">
        <v>19</v>
      </c>
      <c r="H284" s="46">
        <v>20</v>
      </c>
      <c r="I284" s="46">
        <v>21</v>
      </c>
      <c r="J284" s="46">
        <v>22</v>
      </c>
      <c r="K284" s="46">
        <v>23</v>
      </c>
      <c r="L284" s="46">
        <v>24</v>
      </c>
      <c r="M284" s="46">
        <v>25</v>
      </c>
      <c r="N284" s="46">
        <v>26</v>
      </c>
      <c r="O284" s="46">
        <v>27</v>
      </c>
      <c r="P284" s="46">
        <v>28</v>
      </c>
      <c r="Q284" s="46">
        <v>29</v>
      </c>
      <c r="R284" s="46">
        <v>30</v>
      </c>
      <c r="S284" s="46">
        <v>1</v>
      </c>
      <c r="T284" s="46">
        <v>2</v>
      </c>
      <c r="U284" s="46">
        <v>3</v>
      </c>
      <c r="V284" s="46">
        <v>4</v>
      </c>
      <c r="W284" s="46">
        <v>5</v>
      </c>
      <c r="X284" s="46">
        <v>6</v>
      </c>
      <c r="Y284" s="46">
        <v>7</v>
      </c>
      <c r="Z284" s="46">
        <v>8</v>
      </c>
      <c r="AA284" s="46">
        <v>9</v>
      </c>
      <c r="AB284" s="46">
        <v>10</v>
      </c>
      <c r="AC284" s="46">
        <v>11</v>
      </c>
      <c r="AD284" s="46">
        <v>12</v>
      </c>
      <c r="AE284" s="46">
        <v>13</v>
      </c>
      <c r="AF284" s="46">
        <v>14</v>
      </c>
      <c r="AG284" s="46"/>
      <c r="AH284" s="35"/>
      <c r="AI284" s="71" t="s">
        <v>53</v>
      </c>
      <c r="AJ284" s="71" t="s">
        <v>54</v>
      </c>
      <c r="AK284" s="71" t="s">
        <v>48</v>
      </c>
      <c r="AL284" s="71" t="s">
        <v>49</v>
      </c>
      <c r="AM284" s="71" t="s">
        <v>50</v>
      </c>
      <c r="AN284" s="71" t="s">
        <v>51</v>
      </c>
      <c r="AO284" s="71" t="s">
        <v>52</v>
      </c>
      <c r="AP284" s="71" t="s">
        <v>53</v>
      </c>
      <c r="AQ284" s="71" t="s">
        <v>54</v>
      </c>
      <c r="AR284" s="71" t="s">
        <v>48</v>
      </c>
      <c r="AS284" s="71" t="s">
        <v>49</v>
      </c>
      <c r="AT284" s="71" t="s">
        <v>50</v>
      </c>
      <c r="AU284" s="71" t="s">
        <v>51</v>
      </c>
      <c r="AV284" s="71" t="s">
        <v>52</v>
      </c>
      <c r="AW284" s="71" t="s">
        <v>53</v>
      </c>
      <c r="AX284" s="71" t="s">
        <v>54</v>
      </c>
      <c r="AY284" s="71" t="s">
        <v>48</v>
      </c>
      <c r="AZ284" s="71" t="s">
        <v>49</v>
      </c>
      <c r="BA284" s="71" t="s">
        <v>50</v>
      </c>
      <c r="BB284" s="71" t="s">
        <v>51</v>
      </c>
      <c r="BC284" s="71" t="s">
        <v>52</v>
      </c>
      <c r="BD284" s="71" t="s">
        <v>53</v>
      </c>
      <c r="BE284" s="71" t="s">
        <v>54</v>
      </c>
      <c r="BF284" s="71" t="s">
        <v>48</v>
      </c>
      <c r="BG284" s="71" t="s">
        <v>49</v>
      </c>
      <c r="BH284" s="71" t="s">
        <v>50</v>
      </c>
      <c r="BI284" s="71" t="s">
        <v>51</v>
      </c>
      <c r="BJ284" s="71" t="s">
        <v>52</v>
      </c>
      <c r="BK284" s="71" t="s">
        <v>53</v>
      </c>
      <c r="BL284" s="71" t="s">
        <v>54</v>
      </c>
      <c r="BM284" s="71"/>
    </row>
    <row r="285" spans="1:65" s="67" customFormat="1" ht="15" customHeight="1" hidden="1">
      <c r="A285" s="46" t="s">
        <v>74</v>
      </c>
      <c r="B285" s="46">
        <v>2020</v>
      </c>
      <c r="C285" s="46">
        <v>15</v>
      </c>
      <c r="D285" s="46">
        <v>16</v>
      </c>
      <c r="E285" s="46">
        <v>17</v>
      </c>
      <c r="F285" s="46">
        <v>18</v>
      </c>
      <c r="G285" s="46">
        <v>19</v>
      </c>
      <c r="H285" s="46">
        <v>20</v>
      </c>
      <c r="I285" s="46">
        <v>21</v>
      </c>
      <c r="J285" s="46">
        <v>22</v>
      </c>
      <c r="K285" s="46">
        <v>23</v>
      </c>
      <c r="L285" s="46">
        <v>24</v>
      </c>
      <c r="M285" s="46">
        <v>25</v>
      </c>
      <c r="N285" s="46">
        <v>26</v>
      </c>
      <c r="O285" s="46">
        <v>27</v>
      </c>
      <c r="P285" s="46">
        <v>28</v>
      </c>
      <c r="Q285" s="46">
        <v>29</v>
      </c>
      <c r="R285" s="46">
        <v>30</v>
      </c>
      <c r="S285" s="46">
        <v>31</v>
      </c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35"/>
      <c r="AI285" s="71" t="s">
        <v>48</v>
      </c>
      <c r="AJ285" s="71" t="s">
        <v>49</v>
      </c>
      <c r="AK285" s="71" t="s">
        <v>50</v>
      </c>
      <c r="AL285" s="71" t="s">
        <v>51</v>
      </c>
      <c r="AM285" s="71" t="s">
        <v>52</v>
      </c>
      <c r="AN285" s="71" t="s">
        <v>53</v>
      </c>
      <c r="AO285" s="71" t="s">
        <v>54</v>
      </c>
      <c r="AP285" s="71" t="s">
        <v>48</v>
      </c>
      <c r="AQ285" s="71" t="s">
        <v>49</v>
      </c>
      <c r="AR285" s="71" t="s">
        <v>50</v>
      </c>
      <c r="AS285" s="71" t="s">
        <v>51</v>
      </c>
      <c r="AT285" s="71" t="s">
        <v>52</v>
      </c>
      <c r="AU285" s="71" t="s">
        <v>53</v>
      </c>
      <c r="AV285" s="71" t="s">
        <v>54</v>
      </c>
      <c r="AW285" s="71" t="s">
        <v>48</v>
      </c>
      <c r="AX285" s="71" t="s">
        <v>49</v>
      </c>
      <c r="AY285" s="71" t="s">
        <v>50</v>
      </c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</row>
    <row r="286" spans="1:67" s="67" customFormat="1" ht="12.75" customHeight="1" hidden="1">
      <c r="A286" s="67" t="s">
        <v>75</v>
      </c>
      <c r="B286" s="46">
        <v>2021</v>
      </c>
      <c r="C286" s="46">
        <v>1</v>
      </c>
      <c r="D286" s="46">
        <v>2</v>
      </c>
      <c r="E286" s="46">
        <v>3</v>
      </c>
      <c r="F286" s="46">
        <v>4</v>
      </c>
      <c r="G286" s="46">
        <v>5</v>
      </c>
      <c r="H286" s="46">
        <v>6</v>
      </c>
      <c r="I286" s="46">
        <v>7</v>
      </c>
      <c r="J286" s="46">
        <v>8</v>
      </c>
      <c r="K286" s="46">
        <v>9</v>
      </c>
      <c r="L286" s="46">
        <v>10</v>
      </c>
      <c r="M286" s="46">
        <v>11</v>
      </c>
      <c r="N286" s="46">
        <v>12</v>
      </c>
      <c r="O286" s="46">
        <v>13</v>
      </c>
      <c r="P286" s="46">
        <v>14</v>
      </c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5"/>
      <c r="AI286" s="71" t="s">
        <v>51</v>
      </c>
      <c r="AJ286" s="71" t="s">
        <v>52</v>
      </c>
      <c r="AK286" s="71" t="s">
        <v>53</v>
      </c>
      <c r="AL286" s="71" t="s">
        <v>54</v>
      </c>
      <c r="AM286" s="71" t="s">
        <v>48</v>
      </c>
      <c r="AN286" s="71" t="s">
        <v>49</v>
      </c>
      <c r="AO286" s="71" t="s">
        <v>50</v>
      </c>
      <c r="AP286" s="71" t="s">
        <v>51</v>
      </c>
      <c r="AQ286" s="71" t="s">
        <v>52</v>
      </c>
      <c r="AR286" s="71" t="s">
        <v>53</v>
      </c>
      <c r="AS286" s="71" t="s">
        <v>54</v>
      </c>
      <c r="AT286" s="71" t="s">
        <v>48</v>
      </c>
      <c r="AU286" s="71" t="s">
        <v>49</v>
      </c>
      <c r="AV286" s="71" t="s">
        <v>50</v>
      </c>
      <c r="AW286" s="71"/>
      <c r="AX286" s="71"/>
      <c r="AY286" s="71"/>
      <c r="AZ286" s="71"/>
      <c r="BA286" s="71"/>
      <c r="BB286" s="71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</row>
    <row r="287" spans="2:67" s="67" customFormat="1" ht="12.75" customHeight="1" hidden="1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5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</row>
    <row r="288" spans="1:39" s="3" customFormat="1" ht="14.25" hidden="1">
      <c r="A288" s="67"/>
      <c r="C288" s="3" t="s">
        <v>45</v>
      </c>
      <c r="AK288" s="68"/>
      <c r="AL288" s="68"/>
      <c r="AM288" s="69"/>
    </row>
    <row r="289" spans="1:39" s="3" customFormat="1" ht="14.25" hidden="1">
      <c r="A289" s="67"/>
      <c r="C289" s="3" t="s">
        <v>55</v>
      </c>
      <c r="AK289" s="68"/>
      <c r="AL289" s="68"/>
      <c r="AM289" s="69"/>
    </row>
    <row r="290" spans="1:39" s="3" customFormat="1" ht="14.25" hidden="1">
      <c r="A290" s="67"/>
      <c r="C290" s="3" t="s">
        <v>56</v>
      </c>
      <c r="AK290" s="68"/>
      <c r="AL290" s="68"/>
      <c r="AM290" s="69"/>
    </row>
    <row r="291" spans="1:39" s="3" customFormat="1" ht="14.25" customHeight="1" hidden="1">
      <c r="A291" s="67"/>
      <c r="C291" s="3" t="s">
        <v>57</v>
      </c>
      <c r="AK291" s="68"/>
      <c r="AL291" s="68"/>
      <c r="AM291" s="69"/>
    </row>
    <row r="292" spans="1:76" s="103" customFormat="1" ht="14.25" customHeight="1" hidden="1">
      <c r="A292" s="102"/>
      <c r="AK292" s="104"/>
      <c r="AL292" s="104"/>
      <c r="AM292" s="105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  <c r="BV292" s="106"/>
      <c r="BW292" s="106"/>
      <c r="BX292" s="106"/>
    </row>
    <row r="293" spans="1:76" s="103" customFormat="1" ht="14.25" customHeight="1" hidden="1">
      <c r="A293" s="102"/>
      <c r="AK293" s="104"/>
      <c r="AL293" s="104"/>
      <c r="AM293" s="105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  <c r="BV293" s="106"/>
      <c r="BW293" s="106"/>
      <c r="BX293" s="106"/>
    </row>
    <row r="294" s="72" customFormat="1" ht="12.75" hidden="1"/>
  </sheetData>
  <sheetProtection password="CCC7" sheet="1"/>
  <mergeCells count="83">
    <mergeCell ref="AO7:AW7"/>
    <mergeCell ref="AO8:AW9"/>
    <mergeCell ref="AO2:AR2"/>
    <mergeCell ref="A1:AM1"/>
    <mergeCell ref="A2:B2"/>
    <mergeCell ref="C2:V2"/>
    <mergeCell ref="W2:AC2"/>
    <mergeCell ref="AD2:AM2"/>
    <mergeCell ref="A3:V3"/>
    <mergeCell ref="W3:AC3"/>
    <mergeCell ref="AD3:AM3"/>
    <mergeCell ref="A4:E4"/>
    <mergeCell ref="AK4:AM4"/>
    <mergeCell ref="A6:A9"/>
    <mergeCell ref="B6:B9"/>
    <mergeCell ref="C6:C9"/>
    <mergeCell ref="D6:D9"/>
    <mergeCell ref="AM6:AM9"/>
    <mergeCell ref="AL6:AL7"/>
    <mergeCell ref="E44:M44"/>
    <mergeCell ref="F50:L50"/>
    <mergeCell ref="W44:X44"/>
    <mergeCell ref="Z44:AA44"/>
    <mergeCell ref="C46:AE46"/>
    <mergeCell ref="P44:V44"/>
    <mergeCell ref="C47:AE47"/>
    <mergeCell ref="C48:AE48"/>
    <mergeCell ref="B52:C52"/>
    <mergeCell ref="AB52:AJ52"/>
    <mergeCell ref="F51:L51"/>
    <mergeCell ref="F52:L52"/>
    <mergeCell ref="B50:C50"/>
    <mergeCell ref="AB50:AJ50"/>
    <mergeCell ref="B51:C51"/>
    <mergeCell ref="AB51:AJ51"/>
    <mergeCell ref="A14:A17"/>
    <mergeCell ref="A10:A13"/>
    <mergeCell ref="B10:B13"/>
    <mergeCell ref="C10:C13"/>
    <mergeCell ref="D10:D13"/>
    <mergeCell ref="AL10:AL11"/>
    <mergeCell ref="AM10:AM13"/>
    <mergeCell ref="B14:B17"/>
    <mergeCell ref="C14:C17"/>
    <mergeCell ref="D14:D17"/>
    <mergeCell ref="AL14:AL15"/>
    <mergeCell ref="AM14:AM17"/>
    <mergeCell ref="A18:A21"/>
    <mergeCell ref="B18:B21"/>
    <mergeCell ref="C18:C21"/>
    <mergeCell ref="D18:D21"/>
    <mergeCell ref="AL18:AL19"/>
    <mergeCell ref="AM18:AM21"/>
    <mergeCell ref="A22:A25"/>
    <mergeCell ref="B22:B25"/>
    <mergeCell ref="C22:C25"/>
    <mergeCell ref="D22:D25"/>
    <mergeCell ref="AL22:AL23"/>
    <mergeCell ref="AM22:AM25"/>
    <mergeCell ref="A26:A29"/>
    <mergeCell ref="B26:B29"/>
    <mergeCell ref="C26:C29"/>
    <mergeCell ref="D26:D29"/>
    <mergeCell ref="AL26:AL27"/>
    <mergeCell ref="AM26:AM29"/>
    <mergeCell ref="A30:A33"/>
    <mergeCell ref="B30:B33"/>
    <mergeCell ref="C30:C33"/>
    <mergeCell ref="D30:D33"/>
    <mergeCell ref="AL30:AL31"/>
    <mergeCell ref="AM30:AM33"/>
    <mergeCell ref="A34:A37"/>
    <mergeCell ref="B34:B37"/>
    <mergeCell ref="C34:C37"/>
    <mergeCell ref="D34:D37"/>
    <mergeCell ref="AL34:AL35"/>
    <mergeCell ref="AM34:AM37"/>
    <mergeCell ref="A38:A41"/>
    <mergeCell ref="B38:B41"/>
    <mergeCell ref="C38:C41"/>
    <mergeCell ref="D38:D41"/>
    <mergeCell ref="AL38:AL39"/>
    <mergeCell ref="AM38:AM41"/>
  </mergeCells>
  <dataValidations count="1">
    <dataValidation type="list" allowBlank="1" showInputMessage="1" showErrorMessage="1" sqref="AD2">
      <formula1>$A$273:$A$285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8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İLÇE MEM PC</cp:lastModifiedBy>
  <cp:lastPrinted>2019-12-30T11:44:42Z</cp:lastPrinted>
  <dcterms:created xsi:type="dcterms:W3CDTF">2004-01-11T07:10:25Z</dcterms:created>
  <dcterms:modified xsi:type="dcterms:W3CDTF">2020-01-03T06:39:32Z</dcterms:modified>
  <cp:category/>
  <cp:version/>
  <cp:contentType/>
  <cp:contentStatus/>
</cp:coreProperties>
</file>