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00" windowHeight="7770" activeTab="1"/>
  </bookViews>
  <sheets>
    <sheet name="GİRİŞ" sheetId="1" r:id="rId1"/>
    <sheet name="SÖZLEŞMELİ 6 KİŞİLİK" sheetId="2" r:id="rId2"/>
  </sheets>
  <externalReferences>
    <externalReference r:id="rId5"/>
  </externalReferences>
  <definedNames>
    <definedName name="_xlnm._FilterDatabase" localSheetId="0" hidden="1">'GİRİŞ'!$A$1:$F$31</definedName>
    <definedName name="AccessDatabase" hidden="1">"C:\Belgelerim\excelblg\maasV2.0.xls"</definedName>
    <definedName name="ADİEMANETTOPTUT">#REF!</definedName>
    <definedName name="AİLEYARTOPTUT">#REF!</definedName>
    <definedName name="ASKERTOPTUT">#REF!</definedName>
    <definedName name="AY">#REF!</definedName>
    <definedName name="AYGÜNÜ">#REF!</definedName>
    <definedName name="AYLIKTANIM">#REF!</definedName>
    <definedName name="AYR">#REF!</definedName>
    <definedName name="AYÜCR">#REF!</definedName>
    <definedName name="BANKAADI">#REF!</definedName>
    <definedName name="BDizin">#REF!</definedName>
    <definedName name="BEDÜ1">#REF!</definedName>
    <definedName name="BEDÜ2">#REF!</definedName>
    <definedName name="BÜTÇEGELİRTOPLAMI">#REF!</definedName>
    <definedName name="BÜTÇEGİDERİTOPLAMI">#REF!</definedName>
    <definedName name="BÜTYILI">#REF!</definedName>
    <definedName name="ÇO">#REF!</definedName>
    <definedName name="ÇOT">#REF!</definedName>
    <definedName name="DAMVER">#REF!</definedName>
    <definedName name="DAMVERGECETOPTUT">#REF!</definedName>
    <definedName name="DAMVERGÜNTOPTUT">#REF!</definedName>
    <definedName name="DAMVERTOPTUT">#REF!</definedName>
    <definedName name="DERECEKADEME">#REF!</definedName>
    <definedName name="DERECELER">#REF!</definedName>
    <definedName name="DEVVERAZTOPTUT">#REF!</definedName>
    <definedName name="DEVVERÇOKTOPTUT">#REF!</definedName>
    <definedName name="Dizin">#REF!</definedName>
    <definedName name="Dizinyılı">#REF!</definedName>
    <definedName name="EBDMM">#REF!</definedName>
    <definedName name="EBG">#REF!</definedName>
    <definedName name="EEBDMM">#REF!</definedName>
    <definedName name="EĞİTTAZTOPTUT">#REF!</definedName>
    <definedName name="EK15V">#REF!</definedName>
    <definedName name="EK20V">#REF!</definedName>
    <definedName name="EKDG1">#REF!</definedName>
    <definedName name="EKDG2">#REF!</definedName>
    <definedName name="EKGT3">#REF!</definedName>
    <definedName name="EKGT4">#REF!</definedName>
    <definedName name="EKO1">#REF!</definedName>
    <definedName name="EKO2">#REF!</definedName>
    <definedName name="EKTAZTOPTUT">#REF!</definedName>
    <definedName name="EKTH">#REF!</definedName>
    <definedName name="EKTM">#REF!</definedName>
    <definedName name="EKTÖ">#REF!</definedName>
    <definedName name="EKTS">#REF!</definedName>
    <definedName name="EKTT1">#REF!</definedName>
    <definedName name="EKTT2">#REF!</definedName>
    <definedName name="ELEGEÇEN">#REF!</definedName>
    <definedName name="ELEGEÇENGECETOPTUT">#REF!</definedName>
    <definedName name="ELEGEÇENGÜNTOPTUT">#REF!</definedName>
    <definedName name="ELEGEÇENHARF">#REF!</definedName>
    <definedName name="ELEGEÇENTOPTUT">#REF!</definedName>
    <definedName name="ELKOD">#REF!</definedName>
    <definedName name="EMEKLİ15TOPTUT">#REF!</definedName>
    <definedName name="EMEKLİ20TOPTUT">#REF!</definedName>
    <definedName name="EMEKLİMATRAHTUT">#REF!</definedName>
    <definedName name="EMEKLİTOPLAMTUT">#REF!</definedName>
    <definedName name="EMK">#REF!</definedName>
    <definedName name="ESKTAKT">#REF!</definedName>
    <definedName name="ESMK">#REF!</definedName>
    <definedName name="EŞ">#REF!</definedName>
    <definedName name="EŞT">#REF!</definedName>
    <definedName name="ETAK">#REF!</definedName>
    <definedName name="EYÖK">#REF!</definedName>
    <definedName name="EYÖKT">#REF!</definedName>
    <definedName name="FAÇYTT">#REF!</definedName>
    <definedName name="FAYGÜNÜ">#REF!</definedName>
    <definedName name="FÇOT">#REF!</definedName>
    <definedName name="FDAMVERTT">#REF!</definedName>
    <definedName name="FEBDMM">#REF!</definedName>
    <definedName name="FEGTT">#REF!</definedName>
    <definedName name="FEKTTT">#REF!</definedName>
    <definedName name="FEMTT">#REF!</definedName>
    <definedName name="FEŞT">#REF!</definedName>
    <definedName name="FETTT">#REF!</definedName>
    <definedName name="FGELTT">#REF!</definedName>
    <definedName name="FGELVERTT">#REF!</definedName>
    <definedName name="FGVMB">#REF!</definedName>
    <definedName name="FKATT">#REF!</definedName>
    <definedName name="FKTT">#REF!</definedName>
    <definedName name="FMK">#REF!</definedName>
    <definedName name="FMTT">#REF!</definedName>
    <definedName name="FÖHTT">#REF!</definedName>
    <definedName name="FPS">#REF!</definedName>
    <definedName name="FT2TT">#REF!</definedName>
    <definedName name="FT3TT">#REF!</definedName>
    <definedName name="FTAK">#REF!</definedName>
    <definedName name="FTAT">#REF!</definedName>
    <definedName name="FTATT">#REF!</definedName>
    <definedName name="FTBK">#REF!</definedName>
    <definedName name="FTBT">#REF!</definedName>
    <definedName name="FTBTT">#REF!</definedName>
    <definedName name="FTEKTTT">#REF!</definedName>
    <definedName name="FTETTT">#REF!</definedName>
    <definedName name="FYDTTT">#REF!</definedName>
    <definedName name="FYEDEKSUBAY">#REF!</definedName>
    <definedName name="FYÖK">#REF!</definedName>
    <definedName name="FYÖTT">#REF!</definedName>
    <definedName name="GELİRTOPTUT">#REF!</definedName>
    <definedName name="GELVER1">#REF!</definedName>
    <definedName name="GELVER2">#REF!</definedName>
    <definedName name="GELVERGECETOPTUT">#REF!</definedName>
    <definedName name="GELVERGÜNTOPTUT">#REF!</definedName>
    <definedName name="GELVERTOPTUT">#REF!</definedName>
    <definedName name="GİDERGECETOPTUT">#REF!</definedName>
    <definedName name="GİDERGÜNTOPTUT">#REF!</definedName>
    <definedName name="GİRİŞ100ARTIŞ">#REF!</definedName>
    <definedName name="GİRİŞ25ARTIŞ">#REF!</definedName>
    <definedName name="GİRİŞARTIŞTOPTUT">#REF!</definedName>
    <definedName name="GV" localSheetId="0">#REF!</definedName>
    <definedName name="GV">#REF!</definedName>
    <definedName name="GVMB">#REF!</definedName>
    <definedName name="İCRATOPTUT">#REF!</definedName>
    <definedName name="İKRAZTOPTUT">#REF!</definedName>
    <definedName name="İLKSAN">#REF!</definedName>
    <definedName name="İLKSANTOPTUT">#REF!</definedName>
    <definedName name="KA">#REF!</definedName>
    <definedName name="KEFALET">#REF!</definedName>
    <definedName name="KEFALETTOPTUT">#REF!</definedName>
    <definedName name="KEKTTT">#REF!</definedName>
    <definedName name="KESİLEN">#REF!</definedName>
    <definedName name="KESİNTİTOPTUT">#REF!</definedName>
    <definedName name="KETTT">#REF!</definedName>
    <definedName name="KISTDAMVERTOPTUT">#REF!</definedName>
    <definedName name="KISTELEGEÇENTOPTUT">#REF!</definedName>
    <definedName name="KISTGELTOPTUT">#REF!</definedName>
    <definedName name="KISTGELVERTOPTUT">#REF!</definedName>
    <definedName name="KISTGİDTOPTUT">#REF!</definedName>
    <definedName name="KISTKEFALETTOPTUT">#REF!</definedName>
    <definedName name="KISTTABKIDMAASTOPTUT">#REF!</definedName>
    <definedName name="KİB">#REF!</definedName>
    <definedName name="KİDEMAYLIKTOPTUT">#REF!</definedName>
    <definedName name="KİF">#REF!</definedName>
    <definedName name="KİRA1">#REF!</definedName>
    <definedName name="KİRA2">#REF!</definedName>
    <definedName name="KİRA3">#REF!</definedName>
    <definedName name="KİRA4">#REF!</definedName>
    <definedName name="KİRTOP">#REF!</definedName>
    <definedName name="KKATT">#REF!</definedName>
    <definedName name="KLTTT">#REF!</definedName>
    <definedName name="KMTT">#REF!</definedName>
    <definedName name="KÖHTTT">#REF!</definedName>
    <definedName name="KPS">#REF!</definedName>
    <definedName name="KTATT">#REF!</definedName>
    <definedName name="KTBTT">#REF!</definedName>
    <definedName name="KTETTT">#REF!</definedName>
    <definedName name="KTKAMTT">#REF!</definedName>
    <definedName name="KTTTT">#REF!</definedName>
    <definedName name="KURUMADI">#REF!</definedName>
    <definedName name="KYDTTT">#REF!</definedName>
    <definedName name="KYÖTT">#REF!</definedName>
    <definedName name="LOJ1">#REF!</definedName>
    <definedName name="LOJ2">#REF!</definedName>
    <definedName name="LOJ3">#REF!</definedName>
    <definedName name="LOJKİRATOPTUT">#REF!</definedName>
    <definedName name="LOJTAZTOPTUT">#REF!</definedName>
    <definedName name="LOJTUT">#REF!</definedName>
    <definedName name="MA">#REF!</definedName>
    <definedName name="MAAŞALANI">#REF!</definedName>
    <definedName name="MAAŞTOPTUT">#REF!</definedName>
    <definedName name="MEMUR" localSheetId="0">'[1]EKGÖS'!#REF!</definedName>
    <definedName name="MEMUR">'[1]EKGÖS'!#REF!</definedName>
    <definedName name="METREKARE">#REF!</definedName>
    <definedName name="MK">#REF!</definedName>
    <definedName name="MM">#REF!</definedName>
    <definedName name="MPS">#REF!</definedName>
    <definedName name="MUHMÜDÜRÜ">#REF!</definedName>
    <definedName name="MUTEMET">#REF!</definedName>
    <definedName name="MÜDÜR">#REF!</definedName>
    <definedName name="MÜS1">#REF!</definedName>
    <definedName name="MÜS2">#REF!</definedName>
    <definedName name="OM">#REF!</definedName>
    <definedName name="OYAK">#REF!</definedName>
    <definedName name="OYAKTOPTUT">#REF!</definedName>
    <definedName name="ÖĞRET" localSheetId="0">'[1]EKGÖS'!#REF!</definedName>
    <definedName name="ÖĞRET">'[1]EKGÖS'!#REF!</definedName>
    <definedName name="ÖZELHİZMETHİZMETLİTABLOSU">#REF!</definedName>
    <definedName name="ÖZELHİZMETMEMURTABLOSU">#REF!</definedName>
    <definedName name="ÖZELHİZMETSAYMANTABLOSU">#REF!</definedName>
    <definedName name="ÖZELHİZMETŞEFTABLOSU">#REF!</definedName>
    <definedName name="ÖZELHİZTAZTOPTUT">#REF!</definedName>
    <definedName name="ÖZİN">#REF!</definedName>
    <definedName name="RDY">#REF!</definedName>
    <definedName name="SGMÇ1">#REF!</definedName>
    <definedName name="SGMÇ2">#REF!</definedName>
    <definedName name="SİF">#REF!</definedName>
    <definedName name="TA">#REF!</definedName>
    <definedName name="TABANAYLIKTOPTUT">#REF!</definedName>
    <definedName name="TAHGECETOPTUT">#REF!</definedName>
    <definedName name="TAHGÜNTOPTUT">#REF!</definedName>
    <definedName name="TAHMEMURU">#REF!</definedName>
    <definedName name="TAHTAR">#REF!</definedName>
    <definedName name="TAK">#REF!</definedName>
    <definedName name="TANIM">#REF!</definedName>
    <definedName name="TAS2">#REF!</definedName>
    <definedName name="TAS2TOPTUT">#REF!</definedName>
    <definedName name="TAS3">#REF!</definedName>
    <definedName name="TAS3TOPTUT">#REF!</definedName>
    <definedName name="TAT">#REF!</definedName>
    <definedName name="TAYİNBEDTOPTUT">#REF!</definedName>
    <definedName name="TBK">#REF!</definedName>
    <definedName name="TBT">#REF!</definedName>
    <definedName name="TEKNİKEĞTAZTOPTUT">#REF!</definedName>
    <definedName name="TEKNİSTAZTOPTUT">#REF!</definedName>
    <definedName name="TEKNİSYEN" localSheetId="0">'[1]EKGÖS'!#REF!</definedName>
    <definedName name="TEKNİSYEN">'[1]EKGÖS'!#REF!</definedName>
    <definedName name="TEKNİSYENTAZMİNATTABLOSU">#REF!</definedName>
    <definedName name="TERARTIŞTOPTUT">#REF!</definedName>
    <definedName name="TERDAMVERTOPTUT">#REF!</definedName>
    <definedName name="TERDEVVERTOPTUT">#REF!</definedName>
    <definedName name="TERELEGEÇENTOPTUT">#REF!</definedName>
    <definedName name="TEREMEK15TOPTUT">#REF!</definedName>
    <definedName name="TERGELİRTOPTUT">#REF!</definedName>
    <definedName name="TERGELVERTOPTUT">#REF!</definedName>
    <definedName name="TERGİDERTOPTUT">#REF!</definedName>
    <definedName name="TERGİRİŞARTIŞTOPTUT">#REF!</definedName>
    <definedName name="TERKATTOPTUT">#REF!</definedName>
    <definedName name="TERTAHTOPTUT">#REF!</definedName>
    <definedName name="TERTAS2TOPTUT">#REF!</definedName>
    <definedName name="TERTAS3TOPTUT">#REF!</definedName>
    <definedName name="TKATT">#REF!</definedName>
    <definedName name="TMA">#REF!</definedName>
    <definedName name="TÖKATT">#REF!</definedName>
    <definedName name="ÜNVANLAR">#REF!</definedName>
    <definedName name="VİAĞUSTOS">#REF!</definedName>
    <definedName name="VİARALIK">#REF!</definedName>
    <definedName name="VİDAMVER">#REF!</definedName>
    <definedName name="VİEKİM">#REF!</definedName>
    <definedName name="VİELEGEÇEN">#REF!</definedName>
    <definedName name="VİEYLÜL">#REF!</definedName>
    <definedName name="VİHAZİRAN">#REF!</definedName>
    <definedName name="VİKASIM">#REF!</definedName>
    <definedName name="VİMART">#REF!</definedName>
    <definedName name="VİMAYIS">#REF!</definedName>
    <definedName name="VİNİSAN">#REF!</definedName>
    <definedName name="VİŞUBAT">#REF!</definedName>
    <definedName name="VİTEMMUZ">#REF!</definedName>
    <definedName name="YAB">#REF!</definedName>
    <definedName name="YABANCIDİLTAZTOPTUTAR">#REF!</definedName>
    <definedName name="YANÖDE">#REF!</definedName>
    <definedName name="YANÖDETOPTUT">#REF!</definedName>
    <definedName name="_xlnm.Print_Area" localSheetId="1">'SÖZLEŞMELİ 6 KİŞİLİK'!$A$1:$AM$91</definedName>
    <definedName name="YEDEKSUBAY">#REF!</definedName>
    <definedName name="YÖK">#REF!</definedName>
  </definedNames>
  <calcPr fullCalcOnLoad="1"/>
</workbook>
</file>

<file path=xl/comments1.xml><?xml version="1.0" encoding="utf-8"?>
<comments xmlns="http://schemas.openxmlformats.org/spreadsheetml/2006/main">
  <authors>
    <author>Kemal</author>
    <author>İLÇE MEM PC</author>
  </authors>
  <commentList>
    <comment ref="G1" authorId="0">
      <text>
        <r>
          <rPr>
            <b/>
            <sz val="9"/>
            <rFont val="Tahoma"/>
            <family val="2"/>
          </rPr>
          <t>Kemal:</t>
        </r>
        <r>
          <rPr>
            <sz val="9"/>
            <rFont val="Tahoma"/>
            <family val="2"/>
          </rPr>
          <t xml:space="preserve">
TÜRK DİLİ VE EDEBİYATI ÖĞRETMENİ</t>
        </r>
      </text>
    </comment>
    <comment ref="A1" authorId="1">
      <text>
        <r>
          <rPr>
            <b/>
            <sz val="10"/>
            <rFont val="Tahoma"/>
            <family val="2"/>
          </rPr>
          <t>İLÇE MEM PC:
İsimleri Alfabetik, A'dan Z'ye doğru sıralayınız.</t>
        </r>
      </text>
    </comment>
  </commentList>
</comments>
</file>

<file path=xl/sharedStrings.xml><?xml version="1.0" encoding="utf-8"?>
<sst xmlns="http://schemas.openxmlformats.org/spreadsheetml/2006/main" count="602" uniqueCount="110">
  <si>
    <t>2</t>
  </si>
  <si>
    <t>1</t>
  </si>
  <si>
    <t>BÜTÇE YILI</t>
  </si>
  <si>
    <t>S.NO</t>
  </si>
  <si>
    <t>ADI SOYADI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</si>
  <si>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</si>
  <si>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</si>
  <si>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</si>
  <si>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</si>
  <si>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</si>
  <si>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</si>
  <si>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</si>
  <si>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</si>
  <si>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</si>
  <si>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</si>
  <si>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</si>
  <si>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</si>
  <si>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</si>
  <si>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</si>
  <si>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</si>
  <si>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</si>
  <si>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</si>
  <si>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</si>
  <si>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</si>
  <si>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</si>
  <si>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</si>
  <si>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</si>
  <si>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</si>
  <si>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</si>
  <si>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AİT OLDUĞU AY</t>
  </si>
  <si>
    <t>T.C.KİMLİK NO</t>
  </si>
  <si>
    <t>İBAN NO</t>
  </si>
  <si>
    <t>DİLAN KILIÇ</t>
  </si>
  <si>
    <t>MERVE ARIKAN</t>
  </si>
  <si>
    <t>AYDIN DAĞDELEN</t>
  </si>
  <si>
    <t>MAHMUT KAYA</t>
  </si>
  <si>
    <t>ÖZLEM ÖZDEMİR</t>
  </si>
  <si>
    <t>EDANUR GÖÇER</t>
  </si>
  <si>
    <t>OKUL ADI</t>
  </si>
  <si>
    <t>MAHSUM DEMİRTAŞ</t>
  </si>
  <si>
    <t>AHMET YASİN KOŞAR</t>
  </si>
  <si>
    <t>DERYA GÜNEŞ VAROL</t>
  </si>
  <si>
    <t>ESMEHAN YILDIRIM</t>
  </si>
  <si>
    <t xml:space="preserve">K U R U M U     </t>
  </si>
  <si>
    <t>ç</t>
  </si>
  <si>
    <t>AYA TIKLA</t>
  </si>
  <si>
    <t>SIRA</t>
  </si>
  <si>
    <t>BRANŞI</t>
  </si>
  <si>
    <t>OKULU</t>
  </si>
  <si>
    <t>ÜCRET TÜRÜ</t>
  </si>
  <si>
    <t>GEN.</t>
  </si>
  <si>
    <t>GÜNDÜZ EKDERS</t>
  </si>
  <si>
    <t>NÖBET</t>
  </si>
  <si>
    <t>BELLETİCİLİK</t>
  </si>
  <si>
    <t>EGZERSİZ</t>
  </si>
  <si>
    <t>İYEP</t>
  </si>
  <si>
    <t>DİĞER</t>
  </si>
  <si>
    <t>GECE EKDERS</t>
  </si>
  <si>
    <t>DYK GÜNDÜZ</t>
  </si>
  <si>
    <t>DYK GECE</t>
  </si>
  <si>
    <t>ÖZEL EĞİTİM EKDERS</t>
  </si>
  <si>
    <t>ÖZEL EĞİTİM NÖBET</t>
  </si>
  <si>
    <t>SALI</t>
  </si>
  <si>
    <t>ÇARŞAMBA</t>
  </si>
  <si>
    <t>PERŞEMBE</t>
  </si>
  <si>
    <t>CUMA</t>
  </si>
  <si>
    <t>CUMARTESİ</t>
  </si>
  <si>
    <t>PAZAR</t>
  </si>
  <si>
    <t>PAZARTESİ</t>
  </si>
  <si>
    <t>SINAV GÖREVİ</t>
  </si>
  <si>
    <t>YÜZYÜZE EĞİTİM</t>
  </si>
  <si>
    <t>HİZMETİÇİ EĞİTİM</t>
  </si>
  <si>
    <t>saat ek ders okutulmuştur.</t>
  </si>
  <si>
    <t>Açıklamalar:</t>
  </si>
  <si>
    <t>1-</t>
  </si>
  <si>
    <t>DÜZENLEYEN</t>
  </si>
  <si>
    <t>15 OCAK- 14 ŞUBAT</t>
  </si>
  <si>
    <t>15 ŞUBAT- 14 MART</t>
  </si>
  <si>
    <t xml:space="preserve">15 MART- 14 NİSAN </t>
  </si>
  <si>
    <t>15 NİSAN- 14 MAYIS</t>
  </si>
  <si>
    <t>15 MAYIS-14 HAZİRAN</t>
  </si>
  <si>
    <t>15 HAZİRAN- 14 TEMMUZ</t>
  </si>
  <si>
    <t>15 TEMMUZ- 14 AĞUSTOS</t>
  </si>
  <si>
    <t>15 AĞUSTOS- 14 EYLÜL</t>
  </si>
  <si>
    <t>15 EYLÜL- 14 EKİM</t>
  </si>
  <si>
    <t>15 EKİM - 14 KASIM</t>
  </si>
  <si>
    <t>15 KASIM- 14 ARALIK</t>
  </si>
  <si>
    <t>15-31 ARALIK</t>
  </si>
  <si>
    <t>1-14 OCAK</t>
  </si>
  <si>
    <t>BİR. EMEK.   KİŞİ</t>
  </si>
  <si>
    <t>27</t>
  </si>
  <si>
    <t>28</t>
  </si>
  <si>
    <t>29</t>
  </si>
  <si>
    <t>30</t>
  </si>
  <si>
    <t>Ali KAYA</t>
  </si>
  <si>
    <t>Müdür Yardımcısı</t>
  </si>
  <si>
    <t>Veli KAYA</t>
  </si>
  <si>
    <t>Okul Müdürü</t>
  </si>
  <si>
    <t>Mevlana Ortaokulu</t>
  </si>
  <si>
    <t>Türkçe</t>
  </si>
  <si>
    <t>Matematik</t>
  </si>
  <si>
    <t>İngilizce</t>
  </si>
  <si>
    <t>DESTEK/ EVDE EĞİTİM</t>
  </si>
  <si>
    <t>Din Kültürü ve Ahlak Bilgisi</t>
  </si>
  <si>
    <t>Şehit Murat Yıldırım Mesleki ve Teknik Anadolu Lisesi</t>
  </si>
  <si>
    <t>TOP</t>
  </si>
  <si>
    <t>nda</t>
  </si>
  <si>
    <t>de</t>
  </si>
  <si>
    <r>
      <t>S   Ö   Z   L   E   Ş   M   E   L   İ</t>
    </r>
    <r>
      <rPr>
        <b/>
        <sz val="14"/>
        <rFont val="Arial Tur"/>
        <family val="0"/>
      </rPr>
      <t xml:space="preserve">     E    K      D    E    R    S      Ç    İ    Z    E    L    G    E    S    İ</t>
    </r>
  </si>
  <si>
    <t>1 OCAK - 14 OCAK</t>
  </si>
</sst>
</file>

<file path=xl/styles.xml><?xml version="1.0" encoding="utf-8"?>
<styleSheet xmlns="http://schemas.openxmlformats.org/spreadsheetml/2006/main">
  <numFmts count="4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0"/>
    <numFmt numFmtId="181" formatCode="_(* #,##0_);_(* \(#,##0\);_(* &quot;-&quot;_);_(@_)"/>
    <numFmt numFmtId="182" formatCode="#,##0.00\ &quot;TL&quot;"/>
    <numFmt numFmtId="183" formatCode="#,##0.00;[Red]#,##0.00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  <numFmt numFmtId="187" formatCode="[$¥€-2]\ #,##0.00_);[Red]\([$€-2]\ #,##0.00\)"/>
    <numFmt numFmtId="188" formatCode="#,##0.00000"/>
    <numFmt numFmtId="189" formatCode="#,##0.000"/>
    <numFmt numFmtId="190" formatCode="[$-41F]dd\ mmmm\ yyyy\ dddd"/>
    <numFmt numFmtId="191" formatCode="mmm/yyyy"/>
    <numFmt numFmtId="192" formatCode="0.0"/>
    <numFmt numFmtId="193" formatCode="[$-41F]d\ mmmm;@"/>
    <numFmt numFmtId="194" formatCode="[$-41F]d\ mmmm\ yyyy;@"/>
    <numFmt numFmtId="195" formatCode="#,##0.00\ _₺"/>
    <numFmt numFmtId="196" formatCode="0.0000"/>
    <numFmt numFmtId="197" formatCode="0.00000"/>
    <numFmt numFmtId="198" formatCode="#,##0.00\ &quot;₺&quot;"/>
    <numFmt numFmtId="199" formatCode="[$-41F]d\ mmmm\ yyyy\ dddd"/>
    <numFmt numFmtId="200" formatCode="&quot;₺&quot;#,##0.00"/>
  </numFmts>
  <fonts count="9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2"/>
      <name val="Arial Tur"/>
      <family val="0"/>
    </font>
    <font>
      <b/>
      <sz val="12"/>
      <name val="Arial Tur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9"/>
      <name val="Arial"/>
      <family val="2"/>
    </font>
    <font>
      <sz val="10"/>
      <color indexed="8"/>
      <name val="Verdana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Arial Tur"/>
      <family val="0"/>
    </font>
    <font>
      <sz val="10"/>
      <color indexed="12"/>
      <name val="Arial"/>
      <family val="2"/>
    </font>
    <font>
      <b/>
      <sz val="12"/>
      <color indexed="12"/>
      <name val="Arial Tur"/>
      <family val="0"/>
    </font>
    <font>
      <b/>
      <sz val="8"/>
      <color indexed="12"/>
      <name val="Arial"/>
      <family val="2"/>
    </font>
    <font>
      <b/>
      <i/>
      <sz val="9"/>
      <color indexed="12"/>
      <name val="Arial"/>
      <family val="2"/>
    </font>
    <font>
      <sz val="9"/>
      <color indexed="12"/>
      <name val="Verdana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6"/>
      <name val="Arial"/>
      <family val="2"/>
    </font>
    <font>
      <b/>
      <sz val="11"/>
      <color indexed="10"/>
      <name val="Arial"/>
      <family val="2"/>
    </font>
    <font>
      <b/>
      <sz val="11"/>
      <color indexed="10"/>
      <name val="Arial Tur"/>
      <family val="0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11"/>
      <color indexed="22"/>
      <name val="Arial"/>
      <family val="2"/>
    </font>
    <font>
      <b/>
      <sz val="10"/>
      <color indexed="60"/>
      <name val="Arial"/>
      <family val="2"/>
    </font>
    <font>
      <sz val="8"/>
      <name val="Arial"/>
      <family val="2"/>
    </font>
    <font>
      <sz val="10"/>
      <color indexed="8"/>
      <name val="Tahoma"/>
      <family val="2"/>
    </font>
    <font>
      <b/>
      <sz val="11"/>
      <color indexed="12"/>
      <name val="Arial"/>
      <family val="2"/>
    </font>
    <font>
      <b/>
      <sz val="11"/>
      <color indexed="12"/>
      <name val="Verdana"/>
      <family val="2"/>
    </font>
    <font>
      <b/>
      <sz val="10"/>
      <name val="Tahoma"/>
      <family val="2"/>
    </font>
    <font>
      <b/>
      <sz val="10.5"/>
      <color indexed="12"/>
      <name val="Arial Tur"/>
      <family val="0"/>
    </font>
    <font>
      <b/>
      <sz val="10.5"/>
      <color indexed="10"/>
      <name val="Arial"/>
      <family val="2"/>
    </font>
    <font>
      <b/>
      <sz val="10.5"/>
      <color indexed="8"/>
      <name val="Arial Tur"/>
      <family val="0"/>
    </font>
    <font>
      <b/>
      <sz val="10.5"/>
      <name val="Arial Tur"/>
      <family val="0"/>
    </font>
    <font>
      <b/>
      <sz val="14"/>
      <color indexed="12"/>
      <name val="Arial Tur"/>
      <family val="0"/>
    </font>
    <font>
      <b/>
      <sz val="14"/>
      <name val="Arial Tur"/>
      <family val="0"/>
    </font>
    <font>
      <sz val="14"/>
      <name val="Arial"/>
      <family val="2"/>
    </font>
    <font>
      <b/>
      <sz val="9"/>
      <color indexed="12"/>
      <name val="Arial"/>
      <family val="2"/>
    </font>
    <font>
      <b/>
      <u val="single"/>
      <sz val="10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Century Gothic"/>
      <family val="2"/>
    </font>
    <font>
      <sz val="11"/>
      <color indexed="9"/>
      <name val="Century Gothic"/>
      <family val="2"/>
    </font>
    <font>
      <i/>
      <sz val="11"/>
      <color indexed="23"/>
      <name val="Century Gothic"/>
      <family val="2"/>
    </font>
    <font>
      <b/>
      <sz val="18"/>
      <color indexed="23"/>
      <name val="Century Gothic"/>
      <family val="2"/>
    </font>
    <font>
      <sz val="11"/>
      <color indexed="52"/>
      <name val="Century Gothic"/>
      <family val="2"/>
    </font>
    <font>
      <b/>
      <sz val="15"/>
      <color indexed="23"/>
      <name val="Century Gothic"/>
      <family val="2"/>
    </font>
    <font>
      <b/>
      <sz val="13"/>
      <color indexed="23"/>
      <name val="Century Gothic"/>
      <family val="2"/>
    </font>
    <font>
      <b/>
      <sz val="11"/>
      <color indexed="23"/>
      <name val="Century Gothic"/>
      <family val="2"/>
    </font>
    <font>
      <b/>
      <sz val="11"/>
      <color indexed="63"/>
      <name val="Century Gothic"/>
      <family val="2"/>
    </font>
    <font>
      <sz val="11"/>
      <color indexed="62"/>
      <name val="Century Gothic"/>
      <family val="2"/>
    </font>
    <font>
      <b/>
      <sz val="11"/>
      <color indexed="52"/>
      <name val="Century Gothic"/>
      <family val="2"/>
    </font>
    <font>
      <b/>
      <sz val="11"/>
      <color indexed="9"/>
      <name val="Century Gothic"/>
      <family val="2"/>
    </font>
    <font>
      <sz val="11"/>
      <color indexed="17"/>
      <name val="Century Gothic"/>
      <family val="2"/>
    </font>
    <font>
      <sz val="11"/>
      <color indexed="20"/>
      <name val="Century Gothic"/>
      <family val="2"/>
    </font>
    <font>
      <sz val="11"/>
      <color indexed="60"/>
      <name val="Century Gothic"/>
      <family val="2"/>
    </font>
    <font>
      <b/>
      <sz val="11"/>
      <color indexed="8"/>
      <name val="Century Gothic"/>
      <family val="2"/>
    </font>
    <font>
      <sz val="11"/>
      <color indexed="10"/>
      <name val="Century Gothic"/>
      <family val="2"/>
    </font>
    <font>
      <sz val="10"/>
      <color indexed="9"/>
      <name val="Wingdings"/>
      <family val="0"/>
    </font>
    <font>
      <sz val="11"/>
      <color indexed="10"/>
      <name val="Arial"/>
      <family val="2"/>
    </font>
    <font>
      <b/>
      <sz val="8"/>
      <color indexed="9"/>
      <name val="Arial Black"/>
      <family val="2"/>
    </font>
    <font>
      <sz val="8"/>
      <name val="Segoe UI"/>
      <family val="2"/>
    </font>
    <font>
      <sz val="11"/>
      <color theme="1"/>
      <name val="Century Gothic"/>
      <family val="2"/>
    </font>
    <font>
      <sz val="11"/>
      <color theme="0"/>
      <name val="Century Gothic"/>
      <family val="2"/>
    </font>
    <font>
      <i/>
      <sz val="11"/>
      <color rgb="FF7F7F7F"/>
      <name val="Century Gothic"/>
      <family val="2"/>
    </font>
    <font>
      <b/>
      <sz val="18"/>
      <color theme="3"/>
      <name val="Century Gothic"/>
      <family val="2"/>
    </font>
    <font>
      <sz val="11"/>
      <color rgb="FFFA7D00"/>
      <name val="Century Gothic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b/>
      <sz val="11"/>
      <color rgb="FF3F3F3F"/>
      <name val="Century Gothic"/>
      <family val="2"/>
    </font>
    <font>
      <sz val="11"/>
      <color rgb="FF3F3F76"/>
      <name val="Century Gothic"/>
      <family val="2"/>
    </font>
    <font>
      <b/>
      <sz val="11"/>
      <color rgb="FFFA7D00"/>
      <name val="Century Gothic"/>
      <family val="2"/>
    </font>
    <font>
      <b/>
      <sz val="11"/>
      <color theme="0"/>
      <name val="Century Gothic"/>
      <family val="2"/>
    </font>
    <font>
      <sz val="11"/>
      <color rgb="FF006100"/>
      <name val="Century Gothic"/>
      <family val="2"/>
    </font>
    <font>
      <sz val="11"/>
      <color rgb="FF9C0006"/>
      <name val="Century Gothic"/>
      <family val="2"/>
    </font>
    <font>
      <sz val="11"/>
      <color rgb="FF9C6500"/>
      <name val="Century Gothic"/>
      <family val="2"/>
    </font>
    <font>
      <b/>
      <sz val="11"/>
      <color theme="1"/>
      <name val="Century Gothic"/>
      <family val="2"/>
    </font>
    <font>
      <sz val="11"/>
      <color rgb="FFFF0000"/>
      <name val="Century Gothic"/>
      <family val="2"/>
    </font>
    <font>
      <b/>
      <sz val="8"/>
      <color rgb="FF0000CC"/>
      <name val="Arial"/>
      <family val="2"/>
    </font>
    <font>
      <sz val="10"/>
      <color theme="0"/>
      <name val="Wingdings"/>
      <family val="0"/>
    </font>
    <font>
      <b/>
      <sz val="11"/>
      <color rgb="FFFF0000"/>
      <name val="Arial Tur"/>
      <family val="0"/>
    </font>
    <font>
      <sz val="11"/>
      <color rgb="FFFF0000"/>
      <name val="Arial"/>
      <family val="2"/>
    </font>
    <font>
      <b/>
      <sz val="8"/>
      <color theme="0"/>
      <name val="Arial Black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>
        <color indexed="63"/>
      </left>
      <right style="medium">
        <color indexed="10"/>
      </right>
      <top style="thin"/>
      <bottom style="thin"/>
    </border>
    <border>
      <left>
        <color indexed="63"/>
      </left>
      <right style="medium">
        <color indexed="10"/>
      </right>
      <top style="thin"/>
      <bottom style="medium">
        <color indexed="10"/>
      </bottom>
    </border>
    <border>
      <left style="medium">
        <color indexed="30"/>
      </left>
      <right style="medium">
        <color indexed="30"/>
      </right>
      <top style="medium">
        <color indexed="30"/>
      </top>
      <bottom style="medium">
        <color indexed="30"/>
      </bottom>
    </border>
    <border>
      <left>
        <color indexed="63"/>
      </left>
      <right style="thin"/>
      <top style="thin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30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 style="medium">
        <color indexed="30"/>
      </right>
      <top>
        <color indexed="63"/>
      </top>
      <bottom>
        <color indexed="63"/>
      </bottom>
    </border>
    <border>
      <left style="medium">
        <color indexed="30"/>
      </left>
      <right style="medium">
        <color indexed="30"/>
      </right>
      <top>
        <color indexed="63"/>
      </top>
      <bottom style="medium">
        <color indexed="30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</borders>
  <cellStyleXfs count="64">
    <xf numFmtId="0" fontId="0" fillId="0" borderId="0" applyFill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1" applyNumberFormat="0" applyFill="0" applyAlignment="0" applyProtection="0"/>
    <xf numFmtId="0" fontId="75" fillId="0" borderId="2" applyNumberFormat="0" applyFill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8" fillId="20" borderId="5" applyNumberFormat="0" applyAlignment="0" applyProtection="0"/>
    <xf numFmtId="0" fontId="79" fillId="21" borderId="6" applyNumberFormat="0" applyAlignment="0" applyProtection="0"/>
    <xf numFmtId="0" fontId="80" fillId="20" borderId="6" applyNumberFormat="0" applyAlignment="0" applyProtection="0"/>
    <xf numFmtId="0" fontId="81" fillId="22" borderId="7" applyNumberFormat="0" applyAlignment="0" applyProtection="0"/>
    <xf numFmtId="0" fontId="82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3" fillId="24" borderId="0" applyNumberFormat="0" applyBorder="0" applyAlignment="0" applyProtection="0"/>
    <xf numFmtId="0" fontId="0" fillId="25" borderId="8" applyNumberFormat="0" applyFont="0" applyAlignment="0" applyProtection="0"/>
    <xf numFmtId="0" fontId="84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26" fillId="34" borderId="10" xfId="0" applyFont="1" applyFill="1" applyBorder="1" applyAlignment="1" applyProtection="1">
      <alignment horizontal="center" vertical="center"/>
      <protection hidden="1"/>
    </xf>
    <xf numFmtId="0" fontId="27" fillId="34" borderId="10" xfId="0" applyFont="1" applyFill="1" applyBorder="1" applyAlignment="1" applyProtection="1">
      <alignment horizontal="center" vertical="center"/>
      <protection hidden="1"/>
    </xf>
    <xf numFmtId="1" fontId="27" fillId="34" borderId="11" xfId="0" applyNumberFormat="1" applyFont="1" applyFill="1" applyBorder="1" applyAlignment="1" applyProtection="1">
      <alignment horizontal="center" vertical="center"/>
      <protection hidden="1"/>
    </xf>
    <xf numFmtId="0" fontId="16" fillId="35" borderId="10" xfId="0" applyNumberFormat="1" applyFont="1" applyFill="1" applyBorder="1" applyAlignment="1" applyProtection="1">
      <alignment horizontal="center" vertical="center" wrapText="1"/>
      <protection hidden="1"/>
    </xf>
    <xf numFmtId="0" fontId="15" fillId="35" borderId="10" xfId="0" applyFont="1" applyFill="1" applyBorder="1" applyAlignment="1" applyProtection="1">
      <alignment horizontal="center" vertical="center"/>
      <protection hidden="1"/>
    </xf>
    <xf numFmtId="0" fontId="28" fillId="36" borderId="0" xfId="0" applyFont="1" applyFill="1" applyAlignment="1" applyProtection="1">
      <alignment horizontal="center"/>
      <protection hidden="1"/>
    </xf>
    <xf numFmtId="0" fontId="28" fillId="36" borderId="0" xfId="0" applyFont="1" applyFill="1" applyAlignment="1" applyProtection="1">
      <alignment/>
      <protection hidden="1"/>
    </xf>
    <xf numFmtId="0" fontId="29" fillId="36" borderId="0" xfId="0" applyFont="1" applyFill="1" applyAlignment="1" applyProtection="1">
      <alignment/>
      <protection hidden="1"/>
    </xf>
    <xf numFmtId="0" fontId="30" fillId="36" borderId="0" xfId="0" applyFont="1" applyFill="1" applyAlignment="1" applyProtection="1">
      <alignment/>
      <protection hidden="1"/>
    </xf>
    <xf numFmtId="0" fontId="28" fillId="33" borderId="0" xfId="0" applyFont="1" applyFill="1" applyAlignment="1" applyProtection="1">
      <alignment/>
      <protection hidden="1"/>
    </xf>
    <xf numFmtId="0" fontId="0" fillId="0" borderId="12" xfId="0" applyFill="1" applyBorder="1" applyAlignment="1" applyProtection="1">
      <alignment/>
      <protection hidden="1"/>
    </xf>
    <xf numFmtId="0" fontId="1" fillId="0" borderId="12" xfId="0" applyFont="1" applyFill="1" applyBorder="1" applyAlignment="1" applyProtection="1">
      <alignment/>
      <protection hidden="1"/>
    </xf>
    <xf numFmtId="0" fontId="6" fillId="0" borderId="12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0" fillId="33" borderId="0" xfId="0" applyFont="1" applyFill="1" applyAlignment="1" applyProtection="1">
      <alignment horizontal="center"/>
      <protection hidden="1"/>
    </xf>
    <xf numFmtId="0" fontId="1" fillId="33" borderId="0" xfId="0" applyFont="1" applyFill="1" applyAlignment="1" applyProtection="1">
      <alignment/>
      <protection hidden="1"/>
    </xf>
    <xf numFmtId="0" fontId="6" fillId="33" borderId="0" xfId="0" applyFont="1" applyFill="1" applyAlignment="1" applyProtection="1">
      <alignment/>
      <protection hidden="1"/>
    </xf>
    <xf numFmtId="0" fontId="28" fillId="0" borderId="0" xfId="0" applyFont="1" applyFill="1" applyAlignment="1" applyProtection="1">
      <alignment horizontal="center"/>
      <protection hidden="1"/>
    </xf>
    <xf numFmtId="0" fontId="28" fillId="0" borderId="0" xfId="0" applyFont="1" applyFill="1" applyAlignment="1" applyProtection="1">
      <alignment/>
      <protection hidden="1"/>
    </xf>
    <xf numFmtId="0" fontId="29" fillId="0" borderId="0" xfId="0" applyFont="1" applyFill="1" applyAlignment="1" applyProtection="1">
      <alignment/>
      <protection hidden="1"/>
    </xf>
    <xf numFmtId="0" fontId="30" fillId="0" borderId="0" xfId="0" applyFont="1" applyFill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0" fontId="19" fillId="37" borderId="13" xfId="0" applyFont="1" applyFill="1" applyBorder="1" applyAlignment="1" applyProtection="1">
      <alignment horizontal="center"/>
      <protection hidden="1"/>
    </xf>
    <xf numFmtId="0" fontId="19" fillId="37" borderId="14" xfId="0" applyFont="1" applyFill="1" applyBorder="1" applyAlignment="1" applyProtection="1">
      <alignment horizontal="center"/>
      <protection hidden="1"/>
    </xf>
    <xf numFmtId="0" fontId="24" fillId="37" borderId="15" xfId="0" applyFont="1" applyFill="1" applyBorder="1" applyAlignment="1" applyProtection="1">
      <alignment horizontal="center"/>
      <protection hidden="1"/>
    </xf>
    <xf numFmtId="0" fontId="25" fillId="37" borderId="13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1" xfId="0" applyFont="1" applyFill="1" applyBorder="1" applyAlignment="1" applyProtection="1">
      <alignment/>
      <protection locked="0"/>
    </xf>
    <xf numFmtId="0" fontId="33" fillId="0" borderId="11" xfId="0" applyFont="1" applyFill="1" applyBorder="1" applyAlignment="1" applyProtection="1">
      <alignment horizontal="center" shrinkToFit="1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NumberFormat="1" applyFont="1" applyFill="1" applyBorder="1" applyAlignment="1" applyProtection="1">
      <alignment horizontal="left" vertical="center"/>
      <protection locked="0"/>
    </xf>
    <xf numFmtId="0" fontId="11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34" fillId="38" borderId="11" xfId="0" applyFont="1" applyFill="1" applyBorder="1" applyAlignment="1" applyProtection="1">
      <alignment horizontal="center" vertical="center"/>
      <protection hidden="1"/>
    </xf>
    <xf numFmtId="0" fontId="34" fillId="38" borderId="11" xfId="0" applyFont="1" applyFill="1" applyBorder="1" applyAlignment="1" applyProtection="1">
      <alignment horizontal="center" vertical="center" shrinkToFit="1"/>
      <protection hidden="1"/>
    </xf>
    <xf numFmtId="0" fontId="34" fillId="38" borderId="11" xfId="0" applyFont="1" applyFill="1" applyBorder="1" applyAlignment="1" applyProtection="1">
      <alignment horizontal="center" vertical="center" wrapText="1"/>
      <protection hidden="1"/>
    </xf>
    <xf numFmtId="0" fontId="35" fillId="38" borderId="11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 shrinkToFit="1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11" xfId="0" applyFont="1" applyFill="1" applyBorder="1" applyAlignment="1" applyProtection="1">
      <alignment horizontal="center"/>
      <protection hidden="1"/>
    </xf>
    <xf numFmtId="0" fontId="6" fillId="0" borderId="11" xfId="0" applyFont="1" applyFill="1" applyBorder="1" applyAlignment="1" applyProtection="1">
      <alignment horizontal="center"/>
      <protection hidden="1"/>
    </xf>
    <xf numFmtId="0" fontId="2" fillId="0" borderId="11" xfId="0" applyFont="1" applyFill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22" fillId="38" borderId="16" xfId="0" applyFont="1" applyFill="1" applyBorder="1" applyAlignment="1" applyProtection="1">
      <alignment vertical="center" shrinkToFit="1"/>
      <protection hidden="1"/>
    </xf>
    <xf numFmtId="0" fontId="22" fillId="38" borderId="17" xfId="0" applyFont="1" applyFill="1" applyBorder="1" applyAlignment="1" applyProtection="1">
      <alignment vertical="center" shrinkToFit="1"/>
      <protection hidden="1"/>
    </xf>
    <xf numFmtId="0" fontId="14" fillId="38" borderId="17" xfId="0" applyFont="1" applyFill="1" applyBorder="1" applyAlignment="1" applyProtection="1">
      <alignment vertical="center" shrinkToFit="1"/>
      <protection hidden="1"/>
    </xf>
    <xf numFmtId="0" fontId="23" fillId="38" borderId="17" xfId="0" applyFont="1" applyFill="1" applyBorder="1" applyAlignment="1" applyProtection="1">
      <alignment vertical="center" shrinkToFit="1"/>
      <protection locked="0"/>
    </xf>
    <xf numFmtId="0" fontId="87" fillId="38" borderId="18" xfId="0" applyFont="1" applyFill="1" applyBorder="1" applyAlignment="1" applyProtection="1">
      <alignment vertical="center" shrinkToFit="1"/>
      <protection hidden="1"/>
    </xf>
    <xf numFmtId="0" fontId="37" fillId="37" borderId="19" xfId="0" applyFont="1" applyFill="1" applyBorder="1" applyAlignment="1" applyProtection="1">
      <alignment vertical="center"/>
      <protection hidden="1"/>
    </xf>
    <xf numFmtId="0" fontId="39" fillId="35" borderId="19" xfId="0" applyFont="1" applyFill="1" applyBorder="1" applyAlignment="1" applyProtection="1">
      <alignment vertical="center"/>
      <protection hidden="1"/>
    </xf>
    <xf numFmtId="0" fontId="39" fillId="39" borderId="19" xfId="0" applyFont="1" applyFill="1" applyBorder="1" applyAlignment="1" applyProtection="1">
      <alignment vertical="center"/>
      <protection hidden="1"/>
    </xf>
    <xf numFmtId="0" fontId="39" fillId="40" borderId="19" xfId="0" applyFont="1" applyFill="1" applyBorder="1" applyAlignment="1" applyProtection="1">
      <alignment vertical="center"/>
      <protection hidden="1"/>
    </xf>
    <xf numFmtId="0" fontId="40" fillId="41" borderId="19" xfId="0" applyFont="1" applyFill="1" applyBorder="1" applyAlignment="1" applyProtection="1">
      <alignment vertical="center"/>
      <protection hidden="1"/>
    </xf>
    <xf numFmtId="0" fontId="40" fillId="39" borderId="19" xfId="0" applyFont="1" applyFill="1" applyBorder="1" applyAlignment="1" applyProtection="1">
      <alignment vertical="center"/>
      <protection hidden="1"/>
    </xf>
    <xf numFmtId="0" fontId="37" fillId="38" borderId="19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 quotePrefix="1">
      <alignment/>
      <protection hidden="1"/>
    </xf>
    <xf numFmtId="0" fontId="88" fillId="42" borderId="0" xfId="0" applyFont="1" applyFill="1" applyAlignment="1" applyProtection="1">
      <alignment horizontal="center" vertical="center"/>
      <protection hidden="1"/>
    </xf>
    <xf numFmtId="0" fontId="20" fillId="43" borderId="11" xfId="0" applyFont="1" applyFill="1" applyBorder="1" applyAlignment="1" applyProtection="1">
      <alignment horizontal="center" textRotation="90"/>
      <protection hidden="1"/>
    </xf>
    <xf numFmtId="0" fontId="45" fillId="0" borderId="0" xfId="0" applyFont="1" applyFill="1" applyBorder="1" applyAlignment="1" applyProtection="1">
      <alignment horizontal="right"/>
      <protection hidden="1"/>
    </xf>
    <xf numFmtId="0" fontId="47" fillId="0" borderId="0" xfId="0" applyFont="1" applyFill="1" applyBorder="1" applyAlignment="1" applyProtection="1">
      <alignment/>
      <protection hidden="1"/>
    </xf>
    <xf numFmtId="0" fontId="48" fillId="0" borderId="2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hidden="1"/>
    </xf>
    <xf numFmtId="0" fontId="89" fillId="43" borderId="11" xfId="0" applyFont="1" applyFill="1" applyBorder="1" applyAlignment="1" applyProtection="1">
      <alignment horizontal="right" vertical="center"/>
      <protection hidden="1"/>
    </xf>
    <xf numFmtId="0" fontId="90" fillId="43" borderId="11" xfId="0" applyFont="1" applyFill="1" applyBorder="1" applyAlignment="1" applyProtection="1">
      <alignment horizontal="right"/>
      <protection hidden="1"/>
    </xf>
    <xf numFmtId="0" fontId="91" fillId="42" borderId="0" xfId="0" applyFont="1" applyFill="1" applyBorder="1" applyAlignment="1" applyProtection="1">
      <alignment horizontal="center" wrapText="1"/>
      <protection hidden="1"/>
    </xf>
    <xf numFmtId="0" fontId="41" fillId="0" borderId="11" xfId="0" applyFont="1" applyFill="1" applyBorder="1" applyAlignment="1" applyProtection="1">
      <alignment horizontal="center"/>
      <protection hidden="1"/>
    </xf>
    <xf numFmtId="0" fontId="43" fillId="0" borderId="11" xfId="0" applyFont="1" applyBorder="1" applyAlignment="1" applyProtection="1">
      <alignment/>
      <protection hidden="1"/>
    </xf>
    <xf numFmtId="0" fontId="89" fillId="43" borderId="11" xfId="0" applyFont="1" applyFill="1" applyBorder="1" applyAlignment="1" applyProtection="1">
      <alignment horizontal="center" vertical="center"/>
      <protection hidden="1"/>
    </xf>
    <xf numFmtId="0" fontId="90" fillId="43" borderId="11" xfId="0" applyFont="1" applyFill="1" applyBorder="1" applyAlignment="1" applyProtection="1">
      <alignment/>
      <protection hidden="1"/>
    </xf>
    <xf numFmtId="0" fontId="18" fillId="37" borderId="11" xfId="0" applyFont="1" applyFill="1" applyBorder="1" applyAlignment="1" applyProtection="1">
      <alignment horizontal="left" vertical="center"/>
      <protection locked="0"/>
    </xf>
    <xf numFmtId="0" fontId="18" fillId="44" borderId="11" xfId="0" applyFont="1" applyFill="1" applyBorder="1" applyAlignment="1" applyProtection="1">
      <alignment horizontal="center" vertical="center"/>
      <protection locked="0"/>
    </xf>
    <xf numFmtId="0" fontId="0" fillId="44" borderId="11" xfId="0" applyFill="1" applyBorder="1" applyAlignment="1" applyProtection="1">
      <alignment/>
      <protection locked="0"/>
    </xf>
    <xf numFmtId="0" fontId="8" fillId="44" borderId="11" xfId="0" applyFont="1" applyFill="1" applyBorder="1" applyAlignment="1" applyProtection="1">
      <alignment horizontal="center" vertical="center"/>
      <protection hidden="1"/>
    </xf>
    <xf numFmtId="0" fontId="0" fillId="44" borderId="11" xfId="0" applyFill="1" applyBorder="1" applyAlignment="1" applyProtection="1">
      <alignment/>
      <protection hidden="1"/>
    </xf>
    <xf numFmtId="0" fontId="7" fillId="43" borderId="11" xfId="0" applyFont="1" applyFill="1" applyBorder="1" applyAlignment="1" applyProtection="1">
      <alignment horizontal="center" vertical="center"/>
      <protection hidden="1"/>
    </xf>
    <xf numFmtId="0" fontId="0" fillId="43" borderId="11" xfId="0" applyFill="1" applyBorder="1" applyAlignment="1" applyProtection="1">
      <alignment/>
      <protection hidden="1"/>
    </xf>
    <xf numFmtId="0" fontId="2" fillId="43" borderId="11" xfId="0" applyFont="1" applyFill="1" applyBorder="1" applyAlignment="1" applyProtection="1">
      <alignment horizontal="center" vertical="center"/>
      <protection hidden="1"/>
    </xf>
    <xf numFmtId="0" fontId="31" fillId="0" borderId="0" xfId="0" applyFont="1" applyFill="1" applyBorder="1" applyAlignment="1" applyProtection="1">
      <alignment horizontal="center" vertical="justify" wrapText="1"/>
      <protection hidden="1"/>
    </xf>
    <xf numFmtId="49" fontId="17" fillId="0" borderId="21" xfId="0" applyNumberFormat="1" applyFont="1" applyFill="1" applyBorder="1" applyAlignment="1" applyProtection="1">
      <alignment horizontal="center" vertical="center" shrinkToFit="1"/>
      <protection hidden="1"/>
    </xf>
    <xf numFmtId="0" fontId="21" fillId="0" borderId="21" xfId="0" applyNumberFormat="1" applyFont="1" applyFill="1" applyBorder="1" applyAlignment="1" applyProtection="1">
      <alignment horizontal="center" vertical="center" wrapText="1" shrinkToFit="1"/>
      <protection hidden="1"/>
    </xf>
    <xf numFmtId="0" fontId="37" fillId="39" borderId="19" xfId="0" applyFont="1" applyFill="1" applyBorder="1" applyAlignment="1" applyProtection="1">
      <alignment horizontal="center" vertical="center"/>
      <protection hidden="1"/>
    </xf>
    <xf numFmtId="0" fontId="38" fillId="41" borderId="19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0" fontId="0" fillId="37" borderId="0" xfId="0" applyFont="1" applyFill="1" applyBorder="1" applyAlignment="1" applyProtection="1">
      <alignment horizontal="left"/>
      <protection locked="0"/>
    </xf>
    <xf numFmtId="0" fontId="37" fillId="39" borderId="22" xfId="0" applyFont="1" applyFill="1" applyBorder="1" applyAlignment="1" applyProtection="1">
      <alignment horizontal="center" vertical="center"/>
      <protection hidden="1"/>
    </xf>
    <xf numFmtId="0" fontId="37" fillId="39" borderId="23" xfId="0" applyFont="1" applyFill="1" applyBorder="1" applyAlignment="1" applyProtection="1">
      <alignment horizontal="center" vertical="center"/>
      <protection hidden="1"/>
    </xf>
    <xf numFmtId="0" fontId="37" fillId="39" borderId="24" xfId="0" applyFont="1" applyFill="1" applyBorder="1" applyAlignment="1" applyProtection="1">
      <alignment horizontal="center" vertical="center"/>
      <protection hidden="1"/>
    </xf>
    <xf numFmtId="0" fontId="38" fillId="41" borderId="22" xfId="0" applyFont="1" applyFill="1" applyBorder="1" applyAlignment="1" applyProtection="1">
      <alignment horizontal="center" vertical="center"/>
      <protection hidden="1"/>
    </xf>
    <xf numFmtId="0" fontId="38" fillId="41" borderId="23" xfId="0" applyFont="1" applyFill="1" applyBorder="1" applyAlignment="1" applyProtection="1">
      <alignment horizontal="center" vertical="center"/>
      <protection hidden="1"/>
    </xf>
    <xf numFmtId="0" fontId="38" fillId="41" borderId="24" xfId="0" applyFont="1" applyFill="1" applyBorder="1" applyAlignment="1" applyProtection="1">
      <alignment horizontal="center" vertical="center"/>
      <protection hidden="1"/>
    </xf>
    <xf numFmtId="14" fontId="47" fillId="0" borderId="0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49" fontId="17" fillId="0" borderId="25" xfId="0" applyNumberFormat="1" applyFont="1" applyFill="1" applyBorder="1" applyAlignment="1" applyProtection="1">
      <alignment horizontal="center" vertical="center" shrinkToFit="1"/>
      <protection hidden="1"/>
    </xf>
    <xf numFmtId="49" fontId="17" fillId="0" borderId="26" xfId="0" applyNumberFormat="1" applyFont="1" applyFill="1" applyBorder="1" applyAlignment="1" applyProtection="1">
      <alignment horizontal="center" vertical="center" shrinkToFit="1"/>
      <protection hidden="1"/>
    </xf>
    <xf numFmtId="49" fontId="17" fillId="0" borderId="27" xfId="0" applyNumberFormat="1" applyFont="1" applyFill="1" applyBorder="1" applyAlignment="1" applyProtection="1">
      <alignment horizontal="center" vertical="center" shrinkToFit="1"/>
      <protection hidden="1"/>
    </xf>
    <xf numFmtId="0" fontId="21" fillId="0" borderId="25" xfId="0" applyNumberFormat="1" applyFont="1" applyFill="1" applyBorder="1" applyAlignment="1" applyProtection="1">
      <alignment horizontal="center" vertical="center" wrapText="1" shrinkToFit="1"/>
      <protection hidden="1"/>
    </xf>
    <xf numFmtId="0" fontId="21" fillId="0" borderId="26" xfId="0" applyNumberFormat="1" applyFont="1" applyFill="1" applyBorder="1" applyAlignment="1" applyProtection="1">
      <alignment horizontal="center" vertical="center" wrapText="1" shrinkToFit="1"/>
      <protection hidden="1"/>
    </xf>
    <xf numFmtId="0" fontId="21" fillId="0" borderId="27" xfId="0" applyNumberFormat="1" applyFont="1" applyFill="1" applyBorder="1" applyAlignment="1" applyProtection="1">
      <alignment horizontal="center" vertical="center" wrapText="1" shrinkToFit="1"/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44" fillId="0" borderId="0" xfId="0" applyFont="1" applyFill="1" applyBorder="1" applyAlignment="1" applyProtection="1">
      <alignment horizontal="center"/>
      <protection hidden="1"/>
    </xf>
    <xf numFmtId="0" fontId="46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hidden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irgül [0]_ÖZ.GİD.İND.BRD.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yozgat.meb.gov.tr/belgeler/prog/Maa&#351;%20Ocak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İLAÇKESBLGFORM "/>
      <sheetName val="TEKNİKBİLGİ"/>
      <sheetName val="BORCLANMA"/>
      <sheetName val="BORDROFARK"/>
      <sheetName val="LİSTEFRKOKUL"/>
      <sheetName val="TMVE (2)"/>
      <sheetName val="NAKİTFARK"/>
      <sheetName val="GÖSFARK"/>
      <sheetName val="LİSTEOKUL"/>
      <sheetName val="SENLİSTESİ"/>
      <sheetName val="64MD"/>
      <sheetName val="KIDEM LİSTESİ"/>
      <sheetName val="PERSONEL BİLDİRİMİ (2)"/>
      <sheetName val="TETCET"/>
      <sheetName val="PERSONEL BİLDİRİMİ"/>
      <sheetName val="ÖGİBORDRO"/>
      <sheetName val="YDİL"/>
      <sheetName val="AVCOCUK"/>
      <sheetName val="MAAŞBİLGİCETVELİ"/>
      <sheetName val="SENMÜRACAAT"/>
      <sheetName val="LOJMANLİST"/>
      <sheetName val="PNAKİLBİLDİRİMİ"/>
      <sheetName val="Sayfa1"/>
      <sheetName val="ÖGİBORDRO2"/>
      <sheetName val="MUTEMET"/>
      <sheetName val="TYAZIMEM"/>
      <sheetName val="YAZISEN"/>
      <sheetName val="YAZIDRC"/>
      <sheetName val="YAZI64"/>
      <sheetName val="YAZIKDM"/>
      <sheetName val="BORDROEÖHÖ"/>
      <sheetName val="NAKİTEÖHÖ"/>
      <sheetName val="LİSTEÖHÖ"/>
      <sheetName val="TETCETEÖHÖ"/>
      <sheetName val="MBİLGİCET"/>
      <sheetName val="SAKAT"/>
      <sheetName val="MENÜMAAŞ"/>
      <sheetName val="BORDROY"/>
      <sheetName val="MATRAH"/>
      <sheetName val="MATRAHÖZELGİDER"/>
      <sheetName val="BORDROAÖ"/>
      <sheetName val="TMVE"/>
      <sheetName val="BİLGİLER"/>
      <sheetName val="NAKİT"/>
      <sheetName val="NAKİTARALIK"/>
      <sheetName val="MAHSUP"/>
      <sheetName val="NAKİTAÖ"/>
      <sheetName val="TAZMİNATLAR"/>
      <sheetName val="23DENEME"/>
      <sheetName val="TABLO1"/>
      <sheetName val="KAYIT"/>
      <sheetName val="İLKSAN"/>
      <sheetName val="İLACKES"/>
      <sheetName val="LİSTESENDİKA"/>
      <sheetName val="İLAÇLİSTESİ"/>
      <sheetName val="YÖDEME"/>
      <sheetName val="İLAC"/>
      <sheetName val="KADEMETERFİFORMU"/>
      <sheetName val="64TERFİFORMU"/>
      <sheetName val="DERECETERFİFORMU"/>
      <sheetName val="TERFİİLİSTESİ"/>
      <sheetName val="NAKİTEKLERİ"/>
      <sheetName val="GÖSTERGELER"/>
      <sheetName val="EKGÖS"/>
      <sheetName val="NAKİTFERDİ"/>
      <sheetName val="FERDİBORDRO"/>
      <sheetName val="PROGRAMKULLANIMI"/>
    </sheetNames>
  </externalBook>
</externalLink>
</file>

<file path=xl/theme/theme1.xml><?xml version="1.0" encoding="utf-8"?>
<a:theme xmlns:a="http://schemas.openxmlformats.org/drawingml/2006/main" name="Office Theme">
  <a:themeElements>
    <a:clrScheme name="Canlı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25.7109375" style="3" customWidth="1"/>
    <col min="2" max="2" width="26.8515625" style="50" customWidth="1"/>
    <col min="3" max="3" width="25.421875" style="51" customWidth="1"/>
    <col min="4" max="4" width="32.7109375" style="52" customWidth="1"/>
    <col min="5" max="5" width="15.00390625" style="53" customWidth="1"/>
    <col min="6" max="6" width="14.8515625" style="53" customWidth="1"/>
    <col min="7" max="7" width="7.421875" style="53" customWidth="1"/>
    <col min="8" max="16384" width="9.140625" style="3" customWidth="1"/>
  </cols>
  <sheetData>
    <row r="1" spans="1:7" ht="50.25" customHeight="1">
      <c r="A1" s="46" t="s">
        <v>4</v>
      </c>
      <c r="B1" s="46" t="s">
        <v>47</v>
      </c>
      <c r="C1" s="47" t="s">
        <v>38</v>
      </c>
      <c r="D1" s="46" t="s">
        <v>31</v>
      </c>
      <c r="E1" s="46" t="s">
        <v>30</v>
      </c>
      <c r="F1" s="48" t="s">
        <v>89</v>
      </c>
      <c r="G1" s="49" t="s">
        <v>3</v>
      </c>
    </row>
    <row r="2" spans="1:7" ht="19.5" customHeight="1">
      <c r="A2" s="38" t="s">
        <v>40</v>
      </c>
      <c r="B2" s="39" t="s">
        <v>99</v>
      </c>
      <c r="C2" s="39" t="s">
        <v>98</v>
      </c>
      <c r="D2" s="39"/>
      <c r="E2" s="40"/>
      <c r="F2" s="41">
        <v>0</v>
      </c>
      <c r="G2" s="42" t="s">
        <v>1</v>
      </c>
    </row>
    <row r="3" spans="1:7" ht="19.5" customHeight="1">
      <c r="A3" s="43" t="s">
        <v>34</v>
      </c>
      <c r="B3" s="39" t="s">
        <v>100</v>
      </c>
      <c r="C3" s="39" t="s">
        <v>98</v>
      </c>
      <c r="D3" s="39"/>
      <c r="E3" s="44"/>
      <c r="F3" s="41">
        <v>0</v>
      </c>
      <c r="G3" s="42" t="s">
        <v>0</v>
      </c>
    </row>
    <row r="4" spans="1:7" ht="19.5" customHeight="1">
      <c r="A4" s="43" t="s">
        <v>41</v>
      </c>
      <c r="B4" s="39" t="s">
        <v>101</v>
      </c>
      <c r="C4" s="39" t="s">
        <v>98</v>
      </c>
      <c r="D4" s="39"/>
      <c r="E4" s="44"/>
      <c r="F4" s="41">
        <v>0</v>
      </c>
      <c r="G4" s="42" t="s">
        <v>5</v>
      </c>
    </row>
    <row r="5" spans="1:7" ht="19.5" customHeight="1">
      <c r="A5" s="43" t="s">
        <v>32</v>
      </c>
      <c r="B5" s="39" t="s">
        <v>103</v>
      </c>
      <c r="C5" s="39" t="s">
        <v>104</v>
      </c>
      <c r="D5" s="39"/>
      <c r="E5" s="44"/>
      <c r="F5" s="41">
        <v>0</v>
      </c>
      <c r="G5" s="42" t="s">
        <v>6</v>
      </c>
    </row>
    <row r="6" spans="1:7" ht="19.5" customHeight="1">
      <c r="A6" s="38" t="s">
        <v>37</v>
      </c>
      <c r="B6" s="39"/>
      <c r="C6" s="39" t="s">
        <v>98</v>
      </c>
      <c r="D6" s="39"/>
      <c r="E6" s="40"/>
      <c r="F6" s="41">
        <v>0</v>
      </c>
      <c r="G6" s="42" t="s">
        <v>7</v>
      </c>
    </row>
    <row r="7" spans="1:7" ht="19.5" customHeight="1">
      <c r="A7" s="43" t="s">
        <v>42</v>
      </c>
      <c r="B7" s="39"/>
      <c r="C7" s="39" t="s">
        <v>98</v>
      </c>
      <c r="D7" s="39"/>
      <c r="E7" s="44"/>
      <c r="F7" s="41">
        <v>0</v>
      </c>
      <c r="G7" s="42" t="s">
        <v>8</v>
      </c>
    </row>
    <row r="8" spans="1:7" ht="19.5" customHeight="1">
      <c r="A8" s="43" t="s">
        <v>35</v>
      </c>
      <c r="B8" s="39"/>
      <c r="C8" s="39" t="s">
        <v>98</v>
      </c>
      <c r="D8" s="39"/>
      <c r="E8" s="44"/>
      <c r="F8" s="41">
        <v>0</v>
      </c>
      <c r="G8" s="42" t="s">
        <v>9</v>
      </c>
    </row>
    <row r="9" spans="1:7" ht="19.5" customHeight="1">
      <c r="A9" s="43" t="s">
        <v>39</v>
      </c>
      <c r="B9" s="39"/>
      <c r="C9" s="39" t="s">
        <v>98</v>
      </c>
      <c r="D9" s="39"/>
      <c r="E9" s="44"/>
      <c r="F9" s="41">
        <v>0</v>
      </c>
      <c r="G9" s="42" t="s">
        <v>10</v>
      </c>
    </row>
    <row r="10" spans="1:7" ht="19.5" customHeight="1">
      <c r="A10" s="43" t="s">
        <v>33</v>
      </c>
      <c r="B10" s="39"/>
      <c r="C10" s="39" t="s">
        <v>98</v>
      </c>
      <c r="D10" s="39"/>
      <c r="E10" s="44"/>
      <c r="F10" s="41">
        <v>0</v>
      </c>
      <c r="G10" s="42" t="s">
        <v>11</v>
      </c>
    </row>
    <row r="11" spans="1:7" ht="19.5" customHeight="1">
      <c r="A11" s="43" t="s">
        <v>33</v>
      </c>
      <c r="B11" s="39"/>
      <c r="C11" s="39" t="s">
        <v>98</v>
      </c>
      <c r="D11" s="39"/>
      <c r="E11" s="44"/>
      <c r="F11" s="41">
        <v>0</v>
      </c>
      <c r="G11" s="42" t="s">
        <v>12</v>
      </c>
    </row>
    <row r="12" spans="1:7" ht="19.5" customHeight="1">
      <c r="A12" s="43" t="s">
        <v>33</v>
      </c>
      <c r="B12" s="39"/>
      <c r="C12" s="39" t="s">
        <v>98</v>
      </c>
      <c r="D12" s="39"/>
      <c r="E12" s="44"/>
      <c r="F12" s="41">
        <v>0</v>
      </c>
      <c r="G12" s="42" t="s">
        <v>13</v>
      </c>
    </row>
    <row r="13" spans="1:7" ht="19.5" customHeight="1">
      <c r="A13" s="43" t="s">
        <v>33</v>
      </c>
      <c r="B13" s="39"/>
      <c r="C13" s="39" t="s">
        <v>98</v>
      </c>
      <c r="D13" s="39"/>
      <c r="E13" s="44"/>
      <c r="F13" s="41">
        <v>0</v>
      </c>
      <c r="G13" s="42" t="s">
        <v>14</v>
      </c>
    </row>
    <row r="14" spans="1:7" ht="19.5" customHeight="1">
      <c r="A14" s="43" t="s">
        <v>33</v>
      </c>
      <c r="B14" s="39"/>
      <c r="C14" s="39" t="s">
        <v>98</v>
      </c>
      <c r="D14" s="39"/>
      <c r="E14" s="44"/>
      <c r="F14" s="41">
        <v>0</v>
      </c>
      <c r="G14" s="42" t="s">
        <v>15</v>
      </c>
    </row>
    <row r="15" spans="1:7" ht="19.5" customHeight="1">
      <c r="A15" s="43" t="s">
        <v>33</v>
      </c>
      <c r="B15" s="39"/>
      <c r="C15" s="39" t="s">
        <v>98</v>
      </c>
      <c r="D15" s="39"/>
      <c r="E15" s="44"/>
      <c r="F15" s="41">
        <v>0</v>
      </c>
      <c r="G15" s="42" t="s">
        <v>16</v>
      </c>
    </row>
    <row r="16" spans="1:7" ht="19.5" customHeight="1">
      <c r="A16" s="43" t="s">
        <v>33</v>
      </c>
      <c r="B16" s="39"/>
      <c r="C16" s="39" t="s">
        <v>98</v>
      </c>
      <c r="D16" s="39"/>
      <c r="E16" s="44"/>
      <c r="F16" s="41">
        <v>0</v>
      </c>
      <c r="G16" s="42" t="s">
        <v>17</v>
      </c>
    </row>
    <row r="17" spans="1:7" ht="19.5" customHeight="1">
      <c r="A17" s="43" t="s">
        <v>33</v>
      </c>
      <c r="B17" s="39"/>
      <c r="C17" s="39" t="s">
        <v>98</v>
      </c>
      <c r="D17" s="39"/>
      <c r="E17" s="44"/>
      <c r="F17" s="41">
        <v>0</v>
      </c>
      <c r="G17" s="42" t="s">
        <v>18</v>
      </c>
    </row>
    <row r="18" spans="1:7" ht="19.5" customHeight="1">
      <c r="A18" s="43" t="s">
        <v>33</v>
      </c>
      <c r="B18" s="39"/>
      <c r="C18" s="39" t="s">
        <v>98</v>
      </c>
      <c r="D18" s="39"/>
      <c r="E18" s="44"/>
      <c r="F18" s="41">
        <v>0</v>
      </c>
      <c r="G18" s="42" t="s">
        <v>19</v>
      </c>
    </row>
    <row r="19" spans="1:7" ht="19.5" customHeight="1">
      <c r="A19" s="43" t="s">
        <v>33</v>
      </c>
      <c r="B19" s="39"/>
      <c r="C19" s="39" t="s">
        <v>98</v>
      </c>
      <c r="D19" s="39"/>
      <c r="E19" s="44"/>
      <c r="F19" s="41">
        <v>0</v>
      </c>
      <c r="G19" s="42" t="s">
        <v>20</v>
      </c>
    </row>
    <row r="20" spans="1:7" ht="19.5" customHeight="1">
      <c r="A20" s="43" t="s">
        <v>33</v>
      </c>
      <c r="B20" s="39"/>
      <c r="C20" s="39" t="s">
        <v>98</v>
      </c>
      <c r="D20" s="39"/>
      <c r="E20" s="44"/>
      <c r="F20" s="41">
        <v>0</v>
      </c>
      <c r="G20" s="42" t="s">
        <v>21</v>
      </c>
    </row>
    <row r="21" spans="1:7" ht="19.5" customHeight="1">
      <c r="A21" s="45" t="s">
        <v>36</v>
      </c>
      <c r="B21" s="39"/>
      <c r="C21" s="39" t="s">
        <v>98</v>
      </c>
      <c r="D21" s="39"/>
      <c r="E21" s="40"/>
      <c r="F21" s="41">
        <v>0</v>
      </c>
      <c r="G21" s="42" t="s">
        <v>22</v>
      </c>
    </row>
    <row r="22" spans="1:7" ht="19.5" customHeight="1">
      <c r="A22" s="45" t="s">
        <v>36</v>
      </c>
      <c r="B22" s="39"/>
      <c r="C22" s="39" t="s">
        <v>98</v>
      </c>
      <c r="D22" s="39"/>
      <c r="E22" s="40"/>
      <c r="F22" s="41">
        <v>0</v>
      </c>
      <c r="G22" s="42" t="s">
        <v>23</v>
      </c>
    </row>
    <row r="23" spans="1:7" ht="19.5" customHeight="1">
      <c r="A23" s="45" t="s">
        <v>36</v>
      </c>
      <c r="B23" s="39"/>
      <c r="C23" s="39" t="s">
        <v>98</v>
      </c>
      <c r="D23" s="39"/>
      <c r="E23" s="40"/>
      <c r="F23" s="41">
        <v>0</v>
      </c>
      <c r="G23" s="42" t="s">
        <v>24</v>
      </c>
    </row>
    <row r="24" spans="1:7" ht="19.5" customHeight="1">
      <c r="A24" s="45" t="s">
        <v>36</v>
      </c>
      <c r="B24" s="39"/>
      <c r="C24" s="39" t="s">
        <v>98</v>
      </c>
      <c r="D24" s="39"/>
      <c r="E24" s="40"/>
      <c r="F24" s="41">
        <v>0</v>
      </c>
      <c r="G24" s="42" t="s">
        <v>25</v>
      </c>
    </row>
    <row r="25" spans="1:7" ht="19.5" customHeight="1">
      <c r="A25" s="45" t="s">
        <v>36</v>
      </c>
      <c r="B25" s="39"/>
      <c r="C25" s="39" t="s">
        <v>98</v>
      </c>
      <c r="D25" s="39"/>
      <c r="E25" s="40"/>
      <c r="F25" s="41">
        <v>0</v>
      </c>
      <c r="G25" s="42" t="s">
        <v>26</v>
      </c>
    </row>
    <row r="26" spans="1:7" ht="19.5" customHeight="1">
      <c r="A26" s="45" t="s">
        <v>36</v>
      </c>
      <c r="B26" s="39"/>
      <c r="C26" s="39" t="s">
        <v>98</v>
      </c>
      <c r="D26" s="39"/>
      <c r="E26" s="40"/>
      <c r="F26" s="41">
        <v>0</v>
      </c>
      <c r="G26" s="42" t="s">
        <v>27</v>
      </c>
    </row>
    <row r="27" spans="1:7" ht="19.5" customHeight="1">
      <c r="A27" s="45" t="s">
        <v>36</v>
      </c>
      <c r="B27" s="39"/>
      <c r="C27" s="39" t="s">
        <v>98</v>
      </c>
      <c r="D27" s="39"/>
      <c r="E27" s="40"/>
      <c r="F27" s="41">
        <v>0</v>
      </c>
      <c r="G27" s="42" t="s">
        <v>28</v>
      </c>
    </row>
    <row r="28" spans="1:7" ht="19.5" customHeight="1">
      <c r="A28" s="45" t="s">
        <v>36</v>
      </c>
      <c r="B28" s="39"/>
      <c r="C28" s="39" t="s">
        <v>98</v>
      </c>
      <c r="D28" s="39"/>
      <c r="E28" s="40"/>
      <c r="F28" s="41">
        <v>0</v>
      </c>
      <c r="G28" s="42" t="s">
        <v>90</v>
      </c>
    </row>
    <row r="29" spans="1:7" ht="19.5" customHeight="1">
      <c r="A29" s="45" t="s">
        <v>36</v>
      </c>
      <c r="B29" s="39"/>
      <c r="C29" s="39" t="s">
        <v>98</v>
      </c>
      <c r="D29" s="39"/>
      <c r="E29" s="40"/>
      <c r="F29" s="41">
        <v>0</v>
      </c>
      <c r="G29" s="42" t="s">
        <v>91</v>
      </c>
    </row>
    <row r="30" spans="1:7" ht="19.5" customHeight="1">
      <c r="A30" s="45" t="s">
        <v>36</v>
      </c>
      <c r="B30" s="39"/>
      <c r="C30" s="39" t="s">
        <v>98</v>
      </c>
      <c r="D30" s="39"/>
      <c r="E30" s="40"/>
      <c r="F30" s="41">
        <v>0</v>
      </c>
      <c r="G30" s="42" t="s">
        <v>92</v>
      </c>
    </row>
    <row r="31" spans="1:7" ht="19.5" customHeight="1">
      <c r="A31" s="45" t="s">
        <v>36</v>
      </c>
      <c r="B31" s="39"/>
      <c r="C31" s="39" t="s">
        <v>98</v>
      </c>
      <c r="D31" s="39"/>
      <c r="E31" s="44"/>
      <c r="F31" s="41">
        <v>0</v>
      </c>
      <c r="G31" s="42" t="s">
        <v>93</v>
      </c>
    </row>
  </sheetData>
  <sheetProtection/>
  <autoFilter ref="A1:F31">
    <sortState ref="A2:F31">
      <sortCondition sortBy="value" ref="A2:A31"/>
    </sortState>
  </autoFilter>
  <printOptions/>
  <pageMargins left="0.7" right="0.7" top="0.75" bottom="0.75" header="0.3" footer="0.3"/>
  <pageSetup horizontalDpi="600" verticalDpi="600" orientation="landscape" paperSize="9" scale="8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528"/>
  <sheetViews>
    <sheetView showGridLines="0" tabSelected="1" zoomScale="103" zoomScaleNormal="103" zoomScaleSheetLayoutView="85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90" sqref="E90"/>
    </sheetView>
  </sheetViews>
  <sheetFormatPr defaultColWidth="9.140625" defaultRowHeight="12.75"/>
  <cols>
    <col min="1" max="1" width="5.140625" style="37" customWidth="1"/>
    <col min="2" max="2" width="13.7109375" style="37" customWidth="1"/>
    <col min="3" max="4" width="10.8515625" style="37" customWidth="1"/>
    <col min="5" max="5" width="15.57421875" style="37" customWidth="1"/>
    <col min="6" max="36" width="3.140625" style="37" customWidth="1"/>
    <col min="37" max="37" width="5.140625" style="37" customWidth="1"/>
    <col min="38" max="38" width="5.421875" style="37" customWidth="1"/>
    <col min="39" max="39" width="6.57421875" style="37" customWidth="1"/>
    <col min="40" max="40" width="2.57421875" style="37" customWidth="1"/>
    <col min="41" max="41" width="1.1484375" style="37" customWidth="1"/>
    <col min="42" max="42" width="2.28125" style="37" customWidth="1"/>
    <col min="43" max="44" width="2.140625" style="37" customWidth="1"/>
    <col min="45" max="49" width="5.28125" style="37" customWidth="1"/>
    <col min="50" max="16384" width="9.140625" style="37" customWidth="1"/>
  </cols>
  <sheetData>
    <row r="1" spans="1:76" s="1" customFormat="1" ht="16.5" customHeight="1">
      <c r="A1" s="81" t="s">
        <v>108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</row>
    <row r="2" spans="1:76" s="3" customFormat="1" ht="25.5" customHeight="1">
      <c r="A2" s="83" t="s">
        <v>43</v>
      </c>
      <c r="B2" s="84"/>
      <c r="C2" s="85" t="s">
        <v>98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78" t="s">
        <v>29</v>
      </c>
      <c r="X2" s="79"/>
      <c r="Y2" s="79"/>
      <c r="Z2" s="79"/>
      <c r="AA2" s="79"/>
      <c r="AB2" s="79"/>
      <c r="AC2" s="79"/>
      <c r="AD2" s="86" t="s">
        <v>109</v>
      </c>
      <c r="AE2" s="87"/>
      <c r="AF2" s="87"/>
      <c r="AG2" s="87"/>
      <c r="AH2" s="87"/>
      <c r="AI2" s="87"/>
      <c r="AJ2" s="87"/>
      <c r="AK2" s="87"/>
      <c r="AL2" s="87"/>
      <c r="AM2" s="87"/>
      <c r="AN2" s="72" t="s">
        <v>44</v>
      </c>
      <c r="AO2" s="80" t="s">
        <v>45</v>
      </c>
      <c r="AP2" s="80"/>
      <c r="AQ2" s="80"/>
      <c r="AR2" s="80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</row>
    <row r="3" spans="1:76" s="3" customFormat="1" ht="18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 t="s">
        <v>2</v>
      </c>
      <c r="X3" s="79"/>
      <c r="Y3" s="79"/>
      <c r="Z3" s="79"/>
      <c r="AA3" s="79"/>
      <c r="AB3" s="79"/>
      <c r="AC3" s="79"/>
      <c r="AD3" s="88">
        <f>+VLOOKUP(AD2,A507:AG520,2,0)</f>
        <v>2020</v>
      </c>
      <c r="AE3" s="89"/>
      <c r="AF3" s="89"/>
      <c r="AG3" s="89"/>
      <c r="AH3" s="89"/>
      <c r="AI3" s="89"/>
      <c r="AJ3" s="89"/>
      <c r="AK3" s="89"/>
      <c r="AL3" s="89"/>
      <c r="AM3" s="89"/>
      <c r="AN3" s="8"/>
      <c r="AO3" s="8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</row>
    <row r="4" spans="1:76" s="3" customFormat="1" ht="60.75" customHeight="1">
      <c r="A4" s="90"/>
      <c r="B4" s="91"/>
      <c r="C4" s="91"/>
      <c r="D4" s="91"/>
      <c r="E4" s="91"/>
      <c r="F4" s="73" t="str">
        <f>+VLOOKUP(AD2,A507:BM520,35,0)</f>
        <v>ÇARŞAMBA</v>
      </c>
      <c r="G4" s="73" t="str">
        <f>+VLOOKUP(AD2,A507:BM520,36,0)</f>
        <v>PERŞEMBE</v>
      </c>
      <c r="H4" s="73" t="str">
        <f>+VLOOKUP(AD2,A507:BM520,37,0)</f>
        <v>CUMA</v>
      </c>
      <c r="I4" s="73" t="str">
        <f>+VLOOKUP(AD2,A507:BM520,38,0)</f>
        <v>CUMARTESİ</v>
      </c>
      <c r="J4" s="73" t="str">
        <f>+VLOOKUP(AD2,A507:BM520,39,0)</f>
        <v>PAZAR</v>
      </c>
      <c r="K4" s="73" t="str">
        <f>+VLOOKUP(AD2,A507:BM520,40,0)</f>
        <v>PAZARTESİ</v>
      </c>
      <c r="L4" s="73" t="str">
        <f>+VLOOKUP(AD2,A507:BM520,41,0)</f>
        <v>SALI</v>
      </c>
      <c r="M4" s="73" t="str">
        <f>+VLOOKUP(AD2,A507:BM520,42,0)</f>
        <v>ÇARŞAMBA</v>
      </c>
      <c r="N4" s="73" t="str">
        <f>+VLOOKUP(AD2,A507:BM520,43,0)</f>
        <v>PERŞEMBE</v>
      </c>
      <c r="O4" s="73" t="str">
        <f>+VLOOKUP(AD2,A507:BM520,44,0)</f>
        <v>CUMA</v>
      </c>
      <c r="P4" s="73" t="str">
        <f>+VLOOKUP(AD2,A507:BM520,45,0)</f>
        <v>CUMARTESİ</v>
      </c>
      <c r="Q4" s="73" t="str">
        <f>+VLOOKUP(AD2,A507:BM520,46,0)</f>
        <v>PAZAR</v>
      </c>
      <c r="R4" s="73" t="str">
        <f>+VLOOKUP(AD2,A507:BM520,47,0)</f>
        <v>PAZARTESİ</v>
      </c>
      <c r="S4" s="73" t="str">
        <f>+VLOOKUP(AD2,A507:BM520,48,0)</f>
        <v>SALI</v>
      </c>
      <c r="T4" s="73">
        <f>+VLOOKUP(AD2,A507:BM520,49,0)</f>
        <v>0</v>
      </c>
      <c r="U4" s="73">
        <f>+VLOOKUP(AD2,A507:BM520,50,0)</f>
        <v>0</v>
      </c>
      <c r="V4" s="73">
        <f>+VLOOKUP(AD2,A507:BM520,51,0)</f>
        <v>0</v>
      </c>
      <c r="W4" s="73">
        <f>+VLOOKUP(AD2,A507:BM520,52,0)</f>
        <v>0</v>
      </c>
      <c r="X4" s="73">
        <f>+VLOOKUP(AD2,A507:BM520,53,0)</f>
        <v>0</v>
      </c>
      <c r="Y4" s="73">
        <f>+VLOOKUP(AD2,A507:BM520,54,0)</f>
        <v>0</v>
      </c>
      <c r="Z4" s="73">
        <f>+VLOOKUP(AD2,A507:BM520,55,0)</f>
        <v>0</v>
      </c>
      <c r="AA4" s="73">
        <f>+VLOOKUP(AD2,A507:BM520,56,0)</f>
        <v>0</v>
      </c>
      <c r="AB4" s="73">
        <f>+VLOOKUP(AD2,A507:BM520,57,0)</f>
        <v>0</v>
      </c>
      <c r="AC4" s="73">
        <f>+VLOOKUP(AD2,A507:BM520,58,0)</f>
        <v>0</v>
      </c>
      <c r="AD4" s="73">
        <f>+VLOOKUP(AD2,A507:BM520,59,0)</f>
        <v>0</v>
      </c>
      <c r="AE4" s="73">
        <f>+VLOOKUP(AD2,A507:BM520,60,0)</f>
        <v>0</v>
      </c>
      <c r="AF4" s="73">
        <f>+VLOOKUP(AD2,A507:BM520,61,0)</f>
        <v>0</v>
      </c>
      <c r="AG4" s="73">
        <f>+VLOOKUP(AD2,A507:BM520,62,0)</f>
        <v>0</v>
      </c>
      <c r="AH4" s="73">
        <f>+VLOOKUP(AD2,A507:BM520,63,0)</f>
        <v>0</v>
      </c>
      <c r="AI4" s="73">
        <f>+VLOOKUP(AD2,A507:BM520,64,0)</f>
        <v>0</v>
      </c>
      <c r="AJ4" s="73">
        <f>+VLOOKUP(AD2,A507:BM520,65,0)</f>
        <v>0</v>
      </c>
      <c r="AK4" s="92"/>
      <c r="AL4" s="92"/>
      <c r="AM4" s="91"/>
      <c r="AN4" s="8"/>
      <c r="AO4" s="8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</row>
    <row r="5" spans="1:76" s="3" customFormat="1" ht="21" customHeight="1" thickBot="1">
      <c r="A5" s="9" t="s">
        <v>46</v>
      </c>
      <c r="B5" s="10" t="s">
        <v>4</v>
      </c>
      <c r="C5" s="10" t="s">
        <v>47</v>
      </c>
      <c r="D5" s="10" t="s">
        <v>48</v>
      </c>
      <c r="E5" s="10" t="s">
        <v>49</v>
      </c>
      <c r="F5" s="11">
        <f>+VLOOKUP(AD2,A507:AG520,3,0)</f>
        <v>1</v>
      </c>
      <c r="G5" s="11">
        <f>+VLOOKUP(AD2,A507:AG520,4,0)</f>
        <v>2</v>
      </c>
      <c r="H5" s="11">
        <f>+VLOOKUP(AD2,A507:AG520,5,0)</f>
        <v>3</v>
      </c>
      <c r="I5" s="11">
        <f>+VLOOKUP(AD2,A507:AG520,6,0)</f>
        <v>4</v>
      </c>
      <c r="J5" s="11">
        <f>+VLOOKUP(AD2,A507:AG520,7,0)</f>
        <v>5</v>
      </c>
      <c r="K5" s="11">
        <f>+VLOOKUP(AD2,A507:AG520,8,0)</f>
        <v>6</v>
      </c>
      <c r="L5" s="11">
        <f>+VLOOKUP(AD2,A507:AG520,9,0)</f>
        <v>7</v>
      </c>
      <c r="M5" s="11">
        <f>+VLOOKUP(AD2,A507:AG520,10,0)</f>
        <v>8</v>
      </c>
      <c r="N5" s="11">
        <f>+VLOOKUP(AD2,A507:AG520,11,0)</f>
        <v>9</v>
      </c>
      <c r="O5" s="11">
        <f>+VLOOKUP(AD2,A507:AG520,12,0)</f>
        <v>10</v>
      </c>
      <c r="P5" s="11">
        <f>+VLOOKUP(AD2,A507:AG520,13,0)</f>
        <v>11</v>
      </c>
      <c r="Q5" s="11">
        <f>+VLOOKUP(AD2,A507:AG520,14,0)</f>
        <v>12</v>
      </c>
      <c r="R5" s="11">
        <f>+VLOOKUP(AD2,A507:AG520,15,0)</f>
        <v>13</v>
      </c>
      <c r="S5" s="11">
        <f>+VLOOKUP(AD2,A507:AG520,16,0)</f>
        <v>14</v>
      </c>
      <c r="T5" s="11">
        <f>+VLOOKUP(AD2,A507:AG520,17,0)</f>
        <v>0</v>
      </c>
      <c r="U5" s="11">
        <f>+VLOOKUP(AD2,A507:AG520,18,0)</f>
        <v>0</v>
      </c>
      <c r="V5" s="11">
        <f>+VLOOKUP(AD2,A507:AG520,19,0)</f>
        <v>0</v>
      </c>
      <c r="W5" s="11">
        <f>+VLOOKUP(AD2,A507:AG520,20,0)</f>
        <v>0</v>
      </c>
      <c r="X5" s="11">
        <f>+VLOOKUP(AD2,A507:AG520,21,0)</f>
        <v>0</v>
      </c>
      <c r="Y5" s="11">
        <f>+VLOOKUP(AD2,A507:AG520,22,0)</f>
        <v>0</v>
      </c>
      <c r="Z5" s="11">
        <f>+VLOOKUP(AD2,A507:AG520,23,0)</f>
        <v>0</v>
      </c>
      <c r="AA5" s="11">
        <f>+VLOOKUP(AD2,A507:AG520,24,0)</f>
        <v>0</v>
      </c>
      <c r="AB5" s="11">
        <f>+VLOOKUP(AD2,A507:AG520,25,0)</f>
        <v>0</v>
      </c>
      <c r="AC5" s="11">
        <f>+VLOOKUP(AD2,A507:AG520,26,0)</f>
        <v>0</v>
      </c>
      <c r="AD5" s="11">
        <f>+VLOOKUP(AD2,A507:AG520,27,0)</f>
        <v>0</v>
      </c>
      <c r="AE5" s="11">
        <f>+VLOOKUP(AD2,A507:AG520,28,0)</f>
        <v>0</v>
      </c>
      <c r="AF5" s="11">
        <f>+VLOOKUP(AD2,A507:AG520,29,0)</f>
        <v>0</v>
      </c>
      <c r="AG5" s="11">
        <f>+VLOOKUP(AD2,A507:AG520,30,0)</f>
        <v>0</v>
      </c>
      <c r="AH5" s="11">
        <f>+VLOOKUP(AD2,A507:AG520,31,0)</f>
        <v>0</v>
      </c>
      <c r="AI5" s="11">
        <f>+VLOOKUP(AD2,A507:AG520,32,0)</f>
        <v>0</v>
      </c>
      <c r="AJ5" s="11">
        <f>+VLOOKUP(AD2,A507:AG520,33,0)</f>
        <v>0</v>
      </c>
      <c r="AK5" s="12" t="s">
        <v>105</v>
      </c>
      <c r="AL5" s="12"/>
      <c r="AM5" s="13" t="s">
        <v>50</v>
      </c>
      <c r="AN5" s="8"/>
      <c r="AO5" s="8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</row>
    <row r="6" spans="1:76" s="3" customFormat="1" ht="15" customHeight="1" thickBot="1">
      <c r="A6" s="94" t="s">
        <v>1</v>
      </c>
      <c r="B6" s="95" t="str">
        <f>+GİRİŞ!A2</f>
        <v>AHMET YASİN KOŞAR</v>
      </c>
      <c r="C6" s="95" t="str">
        <f>+GİRİŞ!B2</f>
        <v>Türkçe</v>
      </c>
      <c r="D6" s="95" t="str">
        <f>+GİRİŞ!C2</f>
        <v>Mevlana Ortaokulu</v>
      </c>
      <c r="E6" s="59" t="s">
        <v>51</v>
      </c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64">
        <f>+SUM(F6:AJ6)</f>
        <v>0</v>
      </c>
      <c r="AL6" s="96">
        <f>+SUM(AK6:AK11)</f>
        <v>0</v>
      </c>
      <c r="AM6" s="97">
        <f>+SUM(AK6:AK17)</f>
        <v>0</v>
      </c>
      <c r="AN6" s="8"/>
      <c r="AO6" s="8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</row>
    <row r="7" spans="1:76" s="3" customFormat="1" ht="15" customHeight="1" thickBot="1">
      <c r="A7" s="94"/>
      <c r="B7" s="95"/>
      <c r="C7" s="95"/>
      <c r="D7" s="95"/>
      <c r="E7" s="60" t="s">
        <v>52</v>
      </c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64">
        <f aca="true" t="shared" si="0" ref="AK7:AK17">SUM(F7:AJ7)</f>
        <v>0</v>
      </c>
      <c r="AL7" s="96"/>
      <c r="AM7" s="97"/>
      <c r="AN7" s="8"/>
      <c r="AO7" s="93"/>
      <c r="AP7" s="93"/>
      <c r="AQ7" s="93"/>
      <c r="AR7" s="93"/>
      <c r="AS7" s="93"/>
      <c r="AT7" s="93"/>
      <c r="AU7" s="93"/>
      <c r="AV7" s="93"/>
      <c r="AW7" s="93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</row>
    <row r="8" spans="1:76" s="3" customFormat="1" ht="15" customHeight="1" thickBot="1">
      <c r="A8" s="94"/>
      <c r="B8" s="95"/>
      <c r="C8" s="95"/>
      <c r="D8" s="95"/>
      <c r="E8" s="60" t="s">
        <v>53</v>
      </c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64">
        <f t="shared" si="0"/>
        <v>0</v>
      </c>
      <c r="AL8" s="96"/>
      <c r="AM8" s="97"/>
      <c r="AN8" s="8"/>
      <c r="AO8" s="93"/>
      <c r="AP8" s="93"/>
      <c r="AQ8" s="93"/>
      <c r="AR8" s="93"/>
      <c r="AS8" s="93"/>
      <c r="AT8" s="93"/>
      <c r="AU8" s="93"/>
      <c r="AV8" s="93"/>
      <c r="AW8" s="93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</row>
    <row r="9" spans="1:76" s="3" customFormat="1" ht="15" customHeight="1" thickBot="1">
      <c r="A9" s="94"/>
      <c r="B9" s="95"/>
      <c r="C9" s="95"/>
      <c r="D9" s="95"/>
      <c r="E9" s="61" t="s">
        <v>54</v>
      </c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64">
        <f t="shared" si="0"/>
        <v>0</v>
      </c>
      <c r="AL9" s="96"/>
      <c r="AM9" s="97"/>
      <c r="AN9" s="8"/>
      <c r="AO9" s="93"/>
      <c r="AP9" s="93"/>
      <c r="AQ9" s="93"/>
      <c r="AR9" s="93"/>
      <c r="AS9" s="93"/>
      <c r="AT9" s="93"/>
      <c r="AU9" s="93"/>
      <c r="AV9" s="93"/>
      <c r="AW9" s="93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</row>
    <row r="10" spans="1:76" s="3" customFormat="1" ht="15" customHeight="1" thickBot="1">
      <c r="A10" s="94"/>
      <c r="B10" s="95"/>
      <c r="C10" s="95"/>
      <c r="D10" s="95"/>
      <c r="E10" s="60" t="s">
        <v>55</v>
      </c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64">
        <f t="shared" si="0"/>
        <v>0</v>
      </c>
      <c r="AL10" s="96"/>
      <c r="AM10" s="97"/>
      <c r="AN10" s="8"/>
      <c r="AO10" s="93"/>
      <c r="AP10" s="93"/>
      <c r="AQ10" s="93"/>
      <c r="AR10" s="93"/>
      <c r="AS10" s="93"/>
      <c r="AT10" s="93"/>
      <c r="AU10" s="93"/>
      <c r="AV10" s="93"/>
      <c r="AW10" s="93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</row>
    <row r="11" spans="1:76" s="3" customFormat="1" ht="15" customHeight="1" thickBot="1">
      <c r="A11" s="94"/>
      <c r="B11" s="95"/>
      <c r="C11" s="95"/>
      <c r="D11" s="95"/>
      <c r="E11" s="62" t="s">
        <v>56</v>
      </c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64">
        <f t="shared" si="0"/>
        <v>0</v>
      </c>
      <c r="AL11" s="96"/>
      <c r="AM11" s="97"/>
      <c r="AN11" s="8"/>
      <c r="AO11" s="93"/>
      <c r="AP11" s="93"/>
      <c r="AQ11" s="93"/>
      <c r="AR11" s="93"/>
      <c r="AS11" s="93"/>
      <c r="AT11" s="93"/>
      <c r="AU11" s="93"/>
      <c r="AV11" s="93"/>
      <c r="AW11" s="93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</row>
    <row r="12" spans="1:76" s="3" customFormat="1" ht="15" customHeight="1" thickBot="1">
      <c r="A12" s="94"/>
      <c r="B12" s="95"/>
      <c r="C12" s="95"/>
      <c r="D12" s="95"/>
      <c r="E12" s="60" t="s">
        <v>57</v>
      </c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65">
        <f t="shared" si="0"/>
        <v>0</v>
      </c>
      <c r="AL12" s="66">
        <f>+AK12</f>
        <v>0</v>
      </c>
      <c r="AM12" s="97"/>
      <c r="AN12" s="8"/>
      <c r="AO12" s="93"/>
      <c r="AP12" s="93"/>
      <c r="AQ12" s="93"/>
      <c r="AR12" s="93"/>
      <c r="AS12" s="93"/>
      <c r="AT12" s="93"/>
      <c r="AU12" s="93"/>
      <c r="AV12" s="93"/>
      <c r="AW12" s="93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</row>
    <row r="13" spans="1:76" s="3" customFormat="1" ht="15" customHeight="1" thickBot="1">
      <c r="A13" s="94"/>
      <c r="B13" s="95"/>
      <c r="C13" s="95"/>
      <c r="D13" s="95"/>
      <c r="E13" s="60" t="s">
        <v>58</v>
      </c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67">
        <f t="shared" si="0"/>
        <v>0</v>
      </c>
      <c r="AL13" s="66">
        <f>+AK13</f>
        <v>0</v>
      </c>
      <c r="AM13" s="97"/>
      <c r="AN13" s="8"/>
      <c r="AO13" s="93"/>
      <c r="AP13" s="93"/>
      <c r="AQ13" s="93"/>
      <c r="AR13" s="93"/>
      <c r="AS13" s="93"/>
      <c r="AT13" s="93"/>
      <c r="AU13" s="93"/>
      <c r="AV13" s="93"/>
      <c r="AW13" s="93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</row>
    <row r="14" spans="1:76" s="3" customFormat="1" ht="15" customHeight="1" thickBot="1">
      <c r="A14" s="94"/>
      <c r="B14" s="95"/>
      <c r="C14" s="95"/>
      <c r="D14" s="95"/>
      <c r="E14" s="60" t="s">
        <v>59</v>
      </c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68">
        <f t="shared" si="0"/>
        <v>0</v>
      </c>
      <c r="AL14" s="69">
        <f>+AK14</f>
        <v>0</v>
      </c>
      <c r="AM14" s="97"/>
      <c r="AN14" s="8"/>
      <c r="AO14" s="93"/>
      <c r="AP14" s="93"/>
      <c r="AQ14" s="93"/>
      <c r="AR14" s="93"/>
      <c r="AS14" s="93"/>
      <c r="AT14" s="93"/>
      <c r="AU14" s="93"/>
      <c r="AV14" s="93"/>
      <c r="AW14" s="93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</row>
    <row r="15" spans="1:76" s="3" customFormat="1" ht="15" customHeight="1" thickBot="1">
      <c r="A15" s="94"/>
      <c r="B15" s="95"/>
      <c r="C15" s="95"/>
      <c r="D15" s="95"/>
      <c r="E15" s="60" t="s">
        <v>60</v>
      </c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0">
        <f t="shared" si="0"/>
        <v>0</v>
      </c>
      <c r="AL15" s="96">
        <f>+SUM(AK15:AK17)</f>
        <v>0</v>
      </c>
      <c r="AM15" s="97"/>
      <c r="AN15" s="8"/>
      <c r="AO15" s="8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</row>
    <row r="16" spans="1:76" s="3" customFormat="1" ht="15" customHeight="1" thickBot="1">
      <c r="A16" s="94"/>
      <c r="B16" s="95"/>
      <c r="C16" s="95"/>
      <c r="D16" s="95"/>
      <c r="E16" s="60" t="s">
        <v>61</v>
      </c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0">
        <f t="shared" si="0"/>
        <v>0</v>
      </c>
      <c r="AL16" s="96"/>
      <c r="AM16" s="97"/>
      <c r="AN16" s="8"/>
      <c r="AO16" s="8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</row>
    <row r="17" spans="1:76" s="3" customFormat="1" ht="15" customHeight="1" thickBot="1">
      <c r="A17" s="94"/>
      <c r="B17" s="95"/>
      <c r="C17" s="95"/>
      <c r="D17" s="95"/>
      <c r="E17" s="63" t="s">
        <v>102</v>
      </c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0">
        <f t="shared" si="0"/>
        <v>0</v>
      </c>
      <c r="AL17" s="96"/>
      <c r="AM17" s="97"/>
      <c r="AN17" s="8"/>
      <c r="AO17" s="8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</row>
    <row r="18" spans="1:76" s="3" customFormat="1" ht="15" customHeight="1" thickBot="1">
      <c r="A18" s="94" t="s">
        <v>0</v>
      </c>
      <c r="B18" s="95" t="str">
        <f>+GİRİŞ!A3</f>
        <v>AYDIN DAĞDELEN</v>
      </c>
      <c r="C18" s="95" t="str">
        <f>+GİRİŞ!B3</f>
        <v>Matematik</v>
      </c>
      <c r="D18" s="95" t="str">
        <f>+GİRİŞ!C3</f>
        <v>Mevlana Ortaokulu</v>
      </c>
      <c r="E18" s="59" t="s">
        <v>51</v>
      </c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64">
        <f>+SUM(F18:AJ18)</f>
        <v>0</v>
      </c>
      <c r="AL18" s="96">
        <f>+SUM(AK18:AK23)</f>
        <v>0</v>
      </c>
      <c r="AM18" s="97">
        <f>+SUM(AK18:AK29)</f>
        <v>0</v>
      </c>
      <c r="AN18" s="8"/>
      <c r="AO18" s="8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</row>
    <row r="19" spans="1:76" s="3" customFormat="1" ht="15" customHeight="1" thickBot="1">
      <c r="A19" s="94"/>
      <c r="B19" s="95"/>
      <c r="C19" s="95"/>
      <c r="D19" s="95"/>
      <c r="E19" s="60" t="s">
        <v>52</v>
      </c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64">
        <f aca="true" t="shared" si="1" ref="AK19:AK29">SUM(F19:AJ19)</f>
        <v>0</v>
      </c>
      <c r="AL19" s="96"/>
      <c r="AM19" s="97"/>
      <c r="AN19" s="8"/>
      <c r="AO19" s="8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</row>
    <row r="20" spans="1:76" s="3" customFormat="1" ht="15" customHeight="1" thickBot="1">
      <c r="A20" s="94"/>
      <c r="B20" s="95"/>
      <c r="C20" s="95"/>
      <c r="D20" s="95"/>
      <c r="E20" s="60" t="s">
        <v>53</v>
      </c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64">
        <f t="shared" si="1"/>
        <v>0</v>
      </c>
      <c r="AL20" s="96"/>
      <c r="AM20" s="97"/>
      <c r="AN20" s="8"/>
      <c r="AO20" s="8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</row>
    <row r="21" spans="1:76" s="3" customFormat="1" ht="15" customHeight="1" thickBot="1">
      <c r="A21" s="94"/>
      <c r="B21" s="95"/>
      <c r="C21" s="95"/>
      <c r="D21" s="95"/>
      <c r="E21" s="61" t="s">
        <v>54</v>
      </c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64">
        <f t="shared" si="1"/>
        <v>0</v>
      </c>
      <c r="AL21" s="96"/>
      <c r="AM21" s="97"/>
      <c r="AN21" s="8"/>
      <c r="AO21" s="8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</row>
    <row r="22" spans="1:76" s="3" customFormat="1" ht="15" customHeight="1" thickBot="1">
      <c r="A22" s="94"/>
      <c r="B22" s="95"/>
      <c r="C22" s="95"/>
      <c r="D22" s="95"/>
      <c r="E22" s="60" t="s">
        <v>55</v>
      </c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64">
        <f t="shared" si="1"/>
        <v>0</v>
      </c>
      <c r="AL22" s="96"/>
      <c r="AM22" s="97"/>
      <c r="AN22" s="8"/>
      <c r="AO22" s="8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</row>
    <row r="23" spans="1:76" s="3" customFormat="1" ht="15" customHeight="1" thickBot="1">
      <c r="A23" s="94"/>
      <c r="B23" s="95"/>
      <c r="C23" s="95"/>
      <c r="D23" s="95"/>
      <c r="E23" s="62" t="s">
        <v>56</v>
      </c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64">
        <f t="shared" si="1"/>
        <v>0</v>
      </c>
      <c r="AL23" s="96"/>
      <c r="AM23" s="97"/>
      <c r="AN23" s="8"/>
      <c r="AO23" s="8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</row>
    <row r="24" spans="1:76" s="3" customFormat="1" ht="15" customHeight="1" thickBot="1">
      <c r="A24" s="94"/>
      <c r="B24" s="95"/>
      <c r="C24" s="95"/>
      <c r="D24" s="95"/>
      <c r="E24" s="60" t="s">
        <v>57</v>
      </c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65">
        <f t="shared" si="1"/>
        <v>0</v>
      </c>
      <c r="AL24" s="66">
        <f>+AK24</f>
        <v>0</v>
      </c>
      <c r="AM24" s="97"/>
      <c r="AN24" s="8"/>
      <c r="AO24" s="8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</row>
    <row r="25" spans="1:76" s="3" customFormat="1" ht="15" customHeight="1" thickBot="1">
      <c r="A25" s="94"/>
      <c r="B25" s="95"/>
      <c r="C25" s="95"/>
      <c r="D25" s="95"/>
      <c r="E25" s="60" t="s">
        <v>58</v>
      </c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67">
        <f t="shared" si="1"/>
        <v>0</v>
      </c>
      <c r="AL25" s="66">
        <f>+AK25</f>
        <v>0</v>
      </c>
      <c r="AM25" s="97"/>
      <c r="AN25" s="8"/>
      <c r="AO25" s="8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</row>
    <row r="26" spans="1:76" s="3" customFormat="1" ht="15" customHeight="1" thickBot="1">
      <c r="A26" s="94"/>
      <c r="B26" s="95"/>
      <c r="C26" s="95"/>
      <c r="D26" s="95"/>
      <c r="E26" s="60" t="s">
        <v>59</v>
      </c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68">
        <f t="shared" si="1"/>
        <v>0</v>
      </c>
      <c r="AL26" s="69">
        <f>+AK26</f>
        <v>0</v>
      </c>
      <c r="AM26" s="97"/>
      <c r="AN26" s="8"/>
      <c r="AO26" s="8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</row>
    <row r="27" spans="1:76" s="3" customFormat="1" ht="15" customHeight="1" thickBot="1">
      <c r="A27" s="94"/>
      <c r="B27" s="95"/>
      <c r="C27" s="95"/>
      <c r="D27" s="95"/>
      <c r="E27" s="60" t="s">
        <v>60</v>
      </c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0">
        <f t="shared" si="1"/>
        <v>0</v>
      </c>
      <c r="AL27" s="96">
        <f>+SUM(AK27:AK29)</f>
        <v>0</v>
      </c>
      <c r="AM27" s="97"/>
      <c r="AN27" s="8"/>
      <c r="AO27" s="8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</row>
    <row r="28" spans="1:76" s="3" customFormat="1" ht="15" customHeight="1" thickBot="1">
      <c r="A28" s="94"/>
      <c r="B28" s="95"/>
      <c r="C28" s="95"/>
      <c r="D28" s="95"/>
      <c r="E28" s="60" t="s">
        <v>61</v>
      </c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0">
        <f t="shared" si="1"/>
        <v>0</v>
      </c>
      <c r="AL28" s="96"/>
      <c r="AM28" s="97"/>
      <c r="AN28" s="8"/>
      <c r="AO28" s="8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</row>
    <row r="29" spans="1:76" s="3" customFormat="1" ht="15" customHeight="1" thickBot="1">
      <c r="A29" s="94"/>
      <c r="B29" s="95"/>
      <c r="C29" s="95"/>
      <c r="D29" s="95"/>
      <c r="E29" s="63" t="s">
        <v>102</v>
      </c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0">
        <f t="shared" si="1"/>
        <v>0</v>
      </c>
      <c r="AL29" s="96"/>
      <c r="AM29" s="97"/>
      <c r="AN29" s="8"/>
      <c r="AO29" s="8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</row>
    <row r="30" spans="1:76" s="3" customFormat="1" ht="15" customHeight="1" thickBot="1">
      <c r="A30" s="94" t="s">
        <v>5</v>
      </c>
      <c r="B30" s="95" t="str">
        <f>+GİRİŞ!A4</f>
        <v>DERYA GÜNEŞ VAROL</v>
      </c>
      <c r="C30" s="95" t="str">
        <f>+GİRİŞ!B4</f>
        <v>İngilizce</v>
      </c>
      <c r="D30" s="95" t="str">
        <f>+GİRİŞ!C4</f>
        <v>Mevlana Ortaokulu</v>
      </c>
      <c r="E30" s="59" t="s">
        <v>51</v>
      </c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64">
        <f>+SUM(F30:AJ30)</f>
        <v>0</v>
      </c>
      <c r="AL30" s="96">
        <f>+SUM(AK30:AK35)</f>
        <v>0</v>
      </c>
      <c r="AM30" s="97">
        <f>+SUM(AK30:AK41)</f>
        <v>0</v>
      </c>
      <c r="AN30" s="8"/>
      <c r="AO30" s="8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</row>
    <row r="31" spans="1:76" s="3" customFormat="1" ht="15" customHeight="1" thickBot="1">
      <c r="A31" s="94"/>
      <c r="B31" s="95"/>
      <c r="C31" s="95"/>
      <c r="D31" s="95"/>
      <c r="E31" s="60" t="s">
        <v>52</v>
      </c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64">
        <f aca="true" t="shared" si="2" ref="AK31:AK41">SUM(F31:AJ31)</f>
        <v>0</v>
      </c>
      <c r="AL31" s="96"/>
      <c r="AM31" s="97"/>
      <c r="AN31" s="8"/>
      <c r="AO31" s="8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</row>
    <row r="32" spans="1:76" s="3" customFormat="1" ht="15" customHeight="1" thickBot="1">
      <c r="A32" s="94"/>
      <c r="B32" s="95"/>
      <c r="C32" s="95"/>
      <c r="D32" s="95"/>
      <c r="E32" s="60" t="s">
        <v>53</v>
      </c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64">
        <f t="shared" si="2"/>
        <v>0</v>
      </c>
      <c r="AL32" s="96"/>
      <c r="AM32" s="97"/>
      <c r="AN32" s="8"/>
      <c r="AO32" s="8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</row>
    <row r="33" spans="1:76" s="3" customFormat="1" ht="15" customHeight="1" thickBot="1">
      <c r="A33" s="94"/>
      <c r="B33" s="95"/>
      <c r="C33" s="95"/>
      <c r="D33" s="95"/>
      <c r="E33" s="61" t="s">
        <v>54</v>
      </c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64">
        <f t="shared" si="2"/>
        <v>0</v>
      </c>
      <c r="AL33" s="96"/>
      <c r="AM33" s="97"/>
      <c r="AN33" s="8"/>
      <c r="AO33" s="8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</row>
    <row r="34" spans="1:76" s="3" customFormat="1" ht="15" customHeight="1" thickBot="1">
      <c r="A34" s="94"/>
      <c r="B34" s="95"/>
      <c r="C34" s="95"/>
      <c r="D34" s="95"/>
      <c r="E34" s="60" t="s">
        <v>55</v>
      </c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64">
        <f t="shared" si="2"/>
        <v>0</v>
      </c>
      <c r="AL34" s="96"/>
      <c r="AM34" s="97"/>
      <c r="AN34" s="8"/>
      <c r="AO34" s="8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</row>
    <row r="35" spans="1:76" s="3" customFormat="1" ht="15" customHeight="1" thickBot="1">
      <c r="A35" s="94"/>
      <c r="B35" s="95"/>
      <c r="C35" s="95"/>
      <c r="D35" s="95"/>
      <c r="E35" s="62" t="s">
        <v>56</v>
      </c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64">
        <f t="shared" si="2"/>
        <v>0</v>
      </c>
      <c r="AL35" s="96"/>
      <c r="AM35" s="97"/>
      <c r="AN35" s="8"/>
      <c r="AO35" s="8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</row>
    <row r="36" spans="1:76" s="3" customFormat="1" ht="15" customHeight="1" thickBot="1">
      <c r="A36" s="94"/>
      <c r="B36" s="95"/>
      <c r="C36" s="95"/>
      <c r="D36" s="95"/>
      <c r="E36" s="60" t="s">
        <v>57</v>
      </c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65">
        <f t="shared" si="2"/>
        <v>0</v>
      </c>
      <c r="AL36" s="66">
        <f>+AK36</f>
        <v>0</v>
      </c>
      <c r="AM36" s="97"/>
      <c r="AN36" s="8"/>
      <c r="AO36" s="8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</row>
    <row r="37" spans="1:76" s="3" customFormat="1" ht="15" customHeight="1" thickBot="1">
      <c r="A37" s="94"/>
      <c r="B37" s="95"/>
      <c r="C37" s="95"/>
      <c r="D37" s="95"/>
      <c r="E37" s="60" t="s">
        <v>58</v>
      </c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67">
        <f t="shared" si="2"/>
        <v>0</v>
      </c>
      <c r="AL37" s="66">
        <f>+AK37</f>
        <v>0</v>
      </c>
      <c r="AM37" s="97"/>
      <c r="AN37" s="8"/>
      <c r="AO37" s="8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</row>
    <row r="38" spans="1:76" s="3" customFormat="1" ht="15" customHeight="1" thickBot="1">
      <c r="A38" s="94"/>
      <c r="B38" s="95"/>
      <c r="C38" s="95"/>
      <c r="D38" s="95"/>
      <c r="E38" s="60" t="s">
        <v>59</v>
      </c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68">
        <f t="shared" si="2"/>
        <v>0</v>
      </c>
      <c r="AL38" s="69">
        <f>+AK38</f>
        <v>0</v>
      </c>
      <c r="AM38" s="97"/>
      <c r="AN38" s="8"/>
      <c r="AO38" s="8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</row>
    <row r="39" spans="1:76" s="3" customFormat="1" ht="15" customHeight="1" thickBot="1">
      <c r="A39" s="94"/>
      <c r="B39" s="95"/>
      <c r="C39" s="95"/>
      <c r="D39" s="95"/>
      <c r="E39" s="60" t="s">
        <v>60</v>
      </c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0">
        <f t="shared" si="2"/>
        <v>0</v>
      </c>
      <c r="AL39" s="96">
        <f>+SUM(AK39:AK41)</f>
        <v>0</v>
      </c>
      <c r="AM39" s="97"/>
      <c r="AN39" s="8"/>
      <c r="AO39" s="8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</row>
    <row r="40" spans="1:76" s="3" customFormat="1" ht="15" customHeight="1" thickBot="1">
      <c r="A40" s="94"/>
      <c r="B40" s="95"/>
      <c r="C40" s="95"/>
      <c r="D40" s="95"/>
      <c r="E40" s="60" t="s">
        <v>61</v>
      </c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0">
        <f t="shared" si="2"/>
        <v>0</v>
      </c>
      <c r="AL40" s="96"/>
      <c r="AM40" s="97"/>
      <c r="AN40" s="8"/>
      <c r="AO40" s="8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</row>
    <row r="41" spans="1:76" s="3" customFormat="1" ht="15" customHeight="1" thickBot="1">
      <c r="A41" s="94"/>
      <c r="B41" s="95"/>
      <c r="C41" s="95"/>
      <c r="D41" s="95"/>
      <c r="E41" s="63" t="s">
        <v>102</v>
      </c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0">
        <f t="shared" si="2"/>
        <v>0</v>
      </c>
      <c r="AL41" s="96"/>
      <c r="AM41" s="97"/>
      <c r="AN41" s="8"/>
      <c r="AO41" s="8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</row>
    <row r="42" spans="1:76" s="3" customFormat="1" ht="15" customHeight="1" thickBot="1">
      <c r="A42" s="94" t="s">
        <v>6</v>
      </c>
      <c r="B42" s="95" t="str">
        <f>+GİRİŞ!A5</f>
        <v>DİLAN KILIÇ</v>
      </c>
      <c r="C42" s="95" t="str">
        <f>+GİRİŞ!B5</f>
        <v>Din Kültürü ve Ahlak Bilgisi</v>
      </c>
      <c r="D42" s="95" t="str">
        <f>+GİRİŞ!C5</f>
        <v>Şehit Murat Yıldırım Mesleki ve Teknik Anadolu Lisesi</v>
      </c>
      <c r="E42" s="59" t="s">
        <v>51</v>
      </c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64">
        <f>+SUM(F42:AJ42)</f>
        <v>0</v>
      </c>
      <c r="AL42" s="96">
        <f>+SUM(AK42:AK47)</f>
        <v>0</v>
      </c>
      <c r="AM42" s="97">
        <f>+SUM(AK42:AK53)</f>
        <v>0</v>
      </c>
      <c r="AN42" s="8"/>
      <c r="AO42" s="8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</row>
    <row r="43" spans="1:76" s="3" customFormat="1" ht="15" customHeight="1" thickBot="1">
      <c r="A43" s="94"/>
      <c r="B43" s="95"/>
      <c r="C43" s="95"/>
      <c r="D43" s="95"/>
      <c r="E43" s="60" t="s">
        <v>52</v>
      </c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64">
        <f aca="true" t="shared" si="3" ref="AK43:AK53">SUM(F43:AJ43)</f>
        <v>0</v>
      </c>
      <c r="AL43" s="96"/>
      <c r="AM43" s="97"/>
      <c r="AN43" s="8"/>
      <c r="AO43" s="8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</row>
    <row r="44" spans="1:76" s="3" customFormat="1" ht="15" customHeight="1" thickBot="1">
      <c r="A44" s="94"/>
      <c r="B44" s="95"/>
      <c r="C44" s="95"/>
      <c r="D44" s="95"/>
      <c r="E44" s="60" t="s">
        <v>53</v>
      </c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64">
        <f t="shared" si="3"/>
        <v>0</v>
      </c>
      <c r="AL44" s="96"/>
      <c r="AM44" s="97"/>
      <c r="AN44" s="8"/>
      <c r="AO44" s="8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</row>
    <row r="45" spans="1:76" s="3" customFormat="1" ht="15" customHeight="1" thickBot="1">
      <c r="A45" s="94"/>
      <c r="B45" s="95"/>
      <c r="C45" s="95"/>
      <c r="D45" s="95"/>
      <c r="E45" s="61" t="s">
        <v>54</v>
      </c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64">
        <f t="shared" si="3"/>
        <v>0</v>
      </c>
      <c r="AL45" s="96"/>
      <c r="AM45" s="97"/>
      <c r="AN45" s="8"/>
      <c r="AO45" s="8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</row>
    <row r="46" spans="1:76" s="3" customFormat="1" ht="15" customHeight="1" thickBot="1">
      <c r="A46" s="94"/>
      <c r="B46" s="95"/>
      <c r="C46" s="95"/>
      <c r="D46" s="95"/>
      <c r="E46" s="60" t="s">
        <v>55</v>
      </c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64">
        <f t="shared" si="3"/>
        <v>0</v>
      </c>
      <c r="AL46" s="96"/>
      <c r="AM46" s="97"/>
      <c r="AN46" s="8"/>
      <c r="AO46" s="8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</row>
    <row r="47" spans="1:76" s="3" customFormat="1" ht="15" customHeight="1" thickBot="1">
      <c r="A47" s="94"/>
      <c r="B47" s="95"/>
      <c r="C47" s="95"/>
      <c r="D47" s="95"/>
      <c r="E47" s="62" t="s">
        <v>56</v>
      </c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64">
        <f t="shared" si="3"/>
        <v>0</v>
      </c>
      <c r="AL47" s="96"/>
      <c r="AM47" s="97"/>
      <c r="AN47" s="8"/>
      <c r="AO47" s="8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</row>
    <row r="48" spans="1:76" s="3" customFormat="1" ht="15" customHeight="1" thickBot="1">
      <c r="A48" s="94"/>
      <c r="B48" s="95"/>
      <c r="C48" s="95"/>
      <c r="D48" s="95"/>
      <c r="E48" s="60" t="s">
        <v>57</v>
      </c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65">
        <f t="shared" si="3"/>
        <v>0</v>
      </c>
      <c r="AL48" s="66">
        <f>+AK48</f>
        <v>0</v>
      </c>
      <c r="AM48" s="97"/>
      <c r="AN48" s="8"/>
      <c r="AO48" s="8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</row>
    <row r="49" spans="1:76" s="3" customFormat="1" ht="15" customHeight="1" thickBot="1">
      <c r="A49" s="94"/>
      <c r="B49" s="95"/>
      <c r="C49" s="95"/>
      <c r="D49" s="95"/>
      <c r="E49" s="60" t="s">
        <v>58</v>
      </c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67">
        <f t="shared" si="3"/>
        <v>0</v>
      </c>
      <c r="AL49" s="66">
        <f>+AK49</f>
        <v>0</v>
      </c>
      <c r="AM49" s="97"/>
      <c r="AN49" s="8"/>
      <c r="AO49" s="8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</row>
    <row r="50" spans="1:76" s="3" customFormat="1" ht="15" customHeight="1" thickBot="1">
      <c r="A50" s="94"/>
      <c r="B50" s="95"/>
      <c r="C50" s="95"/>
      <c r="D50" s="95"/>
      <c r="E50" s="60" t="s">
        <v>59</v>
      </c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68">
        <f t="shared" si="3"/>
        <v>0</v>
      </c>
      <c r="AL50" s="69">
        <f>+AK50</f>
        <v>0</v>
      </c>
      <c r="AM50" s="97"/>
      <c r="AN50" s="8"/>
      <c r="AO50" s="8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</row>
    <row r="51" spans="1:76" s="3" customFormat="1" ht="15" customHeight="1" thickBot="1">
      <c r="A51" s="94"/>
      <c r="B51" s="95"/>
      <c r="C51" s="95"/>
      <c r="D51" s="95"/>
      <c r="E51" s="60" t="s">
        <v>60</v>
      </c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0">
        <f t="shared" si="3"/>
        <v>0</v>
      </c>
      <c r="AL51" s="96">
        <f>+SUM(AK51:AK53)</f>
        <v>0</v>
      </c>
      <c r="AM51" s="97"/>
      <c r="AN51" s="8"/>
      <c r="AO51" s="8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</row>
    <row r="52" spans="1:76" s="3" customFormat="1" ht="15" customHeight="1" thickBot="1">
      <c r="A52" s="94"/>
      <c r="B52" s="95"/>
      <c r="C52" s="95"/>
      <c r="D52" s="95"/>
      <c r="E52" s="60" t="s">
        <v>61</v>
      </c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0">
        <f t="shared" si="3"/>
        <v>0</v>
      </c>
      <c r="AL52" s="96"/>
      <c r="AM52" s="97"/>
      <c r="AN52" s="8"/>
      <c r="AO52" s="8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</row>
    <row r="53" spans="1:76" s="3" customFormat="1" ht="15" customHeight="1" thickBot="1">
      <c r="A53" s="94"/>
      <c r="B53" s="95"/>
      <c r="C53" s="95"/>
      <c r="D53" s="95"/>
      <c r="E53" s="63" t="s">
        <v>102</v>
      </c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0">
        <f t="shared" si="3"/>
        <v>0</v>
      </c>
      <c r="AL53" s="96"/>
      <c r="AM53" s="97"/>
      <c r="AN53" s="8"/>
      <c r="AO53" s="8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</row>
    <row r="54" spans="1:76" s="3" customFormat="1" ht="15" customHeight="1" thickBot="1">
      <c r="A54" s="94" t="s">
        <v>7</v>
      </c>
      <c r="B54" s="95" t="str">
        <f>+GİRİŞ!A6</f>
        <v>EDANUR GÖÇER</v>
      </c>
      <c r="C54" s="95">
        <f>+GİRİŞ!B6</f>
        <v>0</v>
      </c>
      <c r="D54" s="95" t="str">
        <f>+GİRİŞ!C6</f>
        <v>Mevlana Ortaokulu</v>
      </c>
      <c r="E54" s="59" t="s">
        <v>51</v>
      </c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64">
        <f>+SUM(F54:AJ54)</f>
        <v>0</v>
      </c>
      <c r="AL54" s="96">
        <f>+SUM(AK54:AK59)</f>
        <v>0</v>
      </c>
      <c r="AM54" s="97">
        <f>+SUM(AK54:AK65)</f>
        <v>0</v>
      </c>
      <c r="AN54" s="8"/>
      <c r="AO54" s="8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</row>
    <row r="55" spans="1:76" s="3" customFormat="1" ht="15" customHeight="1" thickBot="1">
      <c r="A55" s="94"/>
      <c r="B55" s="95"/>
      <c r="C55" s="95"/>
      <c r="D55" s="95"/>
      <c r="E55" s="60" t="s">
        <v>52</v>
      </c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64">
        <f aca="true" t="shared" si="4" ref="AK55:AK65">SUM(F55:AJ55)</f>
        <v>0</v>
      </c>
      <c r="AL55" s="96"/>
      <c r="AM55" s="97"/>
      <c r="AN55" s="8"/>
      <c r="AO55" s="8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</row>
    <row r="56" spans="1:76" s="3" customFormat="1" ht="15" customHeight="1" thickBot="1">
      <c r="A56" s="94"/>
      <c r="B56" s="95"/>
      <c r="C56" s="95"/>
      <c r="D56" s="95"/>
      <c r="E56" s="60" t="s">
        <v>53</v>
      </c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64">
        <f t="shared" si="4"/>
        <v>0</v>
      </c>
      <c r="AL56" s="96"/>
      <c r="AM56" s="97"/>
      <c r="AN56" s="8"/>
      <c r="AO56" s="8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</row>
    <row r="57" spans="1:76" s="3" customFormat="1" ht="15" customHeight="1" thickBot="1">
      <c r="A57" s="94"/>
      <c r="B57" s="95"/>
      <c r="C57" s="95"/>
      <c r="D57" s="95"/>
      <c r="E57" s="61" t="s">
        <v>54</v>
      </c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64">
        <f t="shared" si="4"/>
        <v>0</v>
      </c>
      <c r="AL57" s="96"/>
      <c r="AM57" s="97"/>
      <c r="AN57" s="8"/>
      <c r="AO57" s="8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</row>
    <row r="58" spans="1:76" s="3" customFormat="1" ht="15" customHeight="1" thickBot="1">
      <c r="A58" s="94"/>
      <c r="B58" s="95"/>
      <c r="C58" s="95"/>
      <c r="D58" s="95"/>
      <c r="E58" s="60" t="s">
        <v>55</v>
      </c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64">
        <f t="shared" si="4"/>
        <v>0</v>
      </c>
      <c r="AL58" s="96"/>
      <c r="AM58" s="97"/>
      <c r="AN58" s="8"/>
      <c r="AO58" s="8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</row>
    <row r="59" spans="1:76" s="3" customFormat="1" ht="15" customHeight="1" thickBot="1">
      <c r="A59" s="94"/>
      <c r="B59" s="95"/>
      <c r="C59" s="95"/>
      <c r="D59" s="95"/>
      <c r="E59" s="62" t="s">
        <v>56</v>
      </c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64">
        <f t="shared" si="4"/>
        <v>0</v>
      </c>
      <c r="AL59" s="96"/>
      <c r="AM59" s="97"/>
      <c r="AN59" s="8"/>
      <c r="AO59" s="8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</row>
    <row r="60" spans="1:76" s="3" customFormat="1" ht="15" customHeight="1" thickBot="1">
      <c r="A60" s="94"/>
      <c r="B60" s="95"/>
      <c r="C60" s="95"/>
      <c r="D60" s="95"/>
      <c r="E60" s="60" t="s">
        <v>57</v>
      </c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65">
        <f t="shared" si="4"/>
        <v>0</v>
      </c>
      <c r="AL60" s="66">
        <f>+AK60</f>
        <v>0</v>
      </c>
      <c r="AM60" s="97"/>
      <c r="AN60" s="8"/>
      <c r="AO60" s="8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</row>
    <row r="61" spans="1:76" s="3" customFormat="1" ht="15" customHeight="1" thickBot="1">
      <c r="A61" s="94"/>
      <c r="B61" s="95"/>
      <c r="C61" s="95"/>
      <c r="D61" s="95"/>
      <c r="E61" s="60" t="s">
        <v>58</v>
      </c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67">
        <f t="shared" si="4"/>
        <v>0</v>
      </c>
      <c r="AL61" s="66">
        <f>+AK61</f>
        <v>0</v>
      </c>
      <c r="AM61" s="97"/>
      <c r="AN61" s="8"/>
      <c r="AO61" s="8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</row>
    <row r="62" spans="1:76" s="3" customFormat="1" ht="15" customHeight="1" thickBot="1">
      <c r="A62" s="94"/>
      <c r="B62" s="95"/>
      <c r="C62" s="95"/>
      <c r="D62" s="95"/>
      <c r="E62" s="60" t="s">
        <v>59</v>
      </c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68">
        <f t="shared" si="4"/>
        <v>0</v>
      </c>
      <c r="AL62" s="69">
        <f>+AK62</f>
        <v>0</v>
      </c>
      <c r="AM62" s="97"/>
      <c r="AN62" s="8"/>
      <c r="AO62" s="8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</row>
    <row r="63" spans="1:76" s="3" customFormat="1" ht="15" customHeight="1" thickBot="1">
      <c r="A63" s="94"/>
      <c r="B63" s="95"/>
      <c r="C63" s="95"/>
      <c r="D63" s="95"/>
      <c r="E63" s="60" t="s">
        <v>60</v>
      </c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0">
        <f t="shared" si="4"/>
        <v>0</v>
      </c>
      <c r="AL63" s="96">
        <f>+SUM(AK63:AK65)</f>
        <v>0</v>
      </c>
      <c r="AM63" s="97"/>
      <c r="AN63" s="8"/>
      <c r="AO63" s="8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</row>
    <row r="64" spans="1:76" s="3" customFormat="1" ht="15" customHeight="1" thickBot="1">
      <c r="A64" s="94"/>
      <c r="B64" s="95"/>
      <c r="C64" s="95"/>
      <c r="D64" s="95"/>
      <c r="E64" s="60" t="s">
        <v>61</v>
      </c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0">
        <f t="shared" si="4"/>
        <v>0</v>
      </c>
      <c r="AL64" s="96"/>
      <c r="AM64" s="97"/>
      <c r="AN64" s="8"/>
      <c r="AO64" s="8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</row>
    <row r="65" spans="1:76" s="3" customFormat="1" ht="15" customHeight="1" thickBot="1">
      <c r="A65" s="94"/>
      <c r="B65" s="95"/>
      <c r="C65" s="95"/>
      <c r="D65" s="95"/>
      <c r="E65" s="63" t="s">
        <v>102</v>
      </c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0">
        <f t="shared" si="4"/>
        <v>0</v>
      </c>
      <c r="AL65" s="96"/>
      <c r="AM65" s="97"/>
      <c r="AN65" s="8"/>
      <c r="AO65" s="8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</row>
    <row r="66" spans="1:76" s="3" customFormat="1" ht="15" customHeight="1" thickBot="1">
      <c r="A66" s="108" t="s">
        <v>8</v>
      </c>
      <c r="B66" s="111" t="str">
        <f>+GİRİŞ!A7</f>
        <v>ESMEHAN YILDIRIM</v>
      </c>
      <c r="C66" s="111">
        <f>+GİRİŞ!B7</f>
        <v>0</v>
      </c>
      <c r="D66" s="111" t="str">
        <f>+GİRİŞ!C7</f>
        <v>Mevlana Ortaokulu</v>
      </c>
      <c r="E66" s="59" t="s">
        <v>51</v>
      </c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64">
        <f>+SUM(F66:AJ66)</f>
        <v>0</v>
      </c>
      <c r="AL66" s="100">
        <f>+SUM(AK66:AK71)</f>
        <v>0</v>
      </c>
      <c r="AM66" s="103">
        <f>+SUM(AK66:AK77)</f>
        <v>0</v>
      </c>
      <c r="AN66" s="8"/>
      <c r="AO66" s="8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</row>
    <row r="67" spans="1:76" s="3" customFormat="1" ht="15" customHeight="1" thickBot="1">
      <c r="A67" s="109"/>
      <c r="B67" s="112"/>
      <c r="C67" s="112"/>
      <c r="D67" s="112"/>
      <c r="E67" s="60" t="s">
        <v>52</v>
      </c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64">
        <f aca="true" t="shared" si="5" ref="AK67:AK77">SUM(F67:AJ67)</f>
        <v>0</v>
      </c>
      <c r="AL67" s="101"/>
      <c r="AM67" s="104"/>
      <c r="AN67" s="8"/>
      <c r="AO67" s="8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</row>
    <row r="68" spans="1:76" s="3" customFormat="1" ht="15" customHeight="1" thickBot="1">
      <c r="A68" s="109"/>
      <c r="B68" s="112"/>
      <c r="C68" s="112"/>
      <c r="D68" s="112"/>
      <c r="E68" s="60" t="s">
        <v>53</v>
      </c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64">
        <f t="shared" si="5"/>
        <v>0</v>
      </c>
      <c r="AL68" s="101"/>
      <c r="AM68" s="104"/>
      <c r="AN68" s="8"/>
      <c r="AO68" s="8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</row>
    <row r="69" spans="1:76" s="3" customFormat="1" ht="15" customHeight="1" thickBot="1">
      <c r="A69" s="109"/>
      <c r="B69" s="112"/>
      <c r="C69" s="112"/>
      <c r="D69" s="112"/>
      <c r="E69" s="61" t="s">
        <v>54</v>
      </c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64">
        <f t="shared" si="5"/>
        <v>0</v>
      </c>
      <c r="AL69" s="101"/>
      <c r="AM69" s="104"/>
      <c r="AN69" s="8"/>
      <c r="AO69" s="8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</row>
    <row r="70" spans="1:76" s="3" customFormat="1" ht="15" customHeight="1" thickBot="1">
      <c r="A70" s="109"/>
      <c r="B70" s="112"/>
      <c r="C70" s="112"/>
      <c r="D70" s="112"/>
      <c r="E70" s="60" t="s">
        <v>55</v>
      </c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64">
        <f t="shared" si="5"/>
        <v>0</v>
      </c>
      <c r="AL70" s="101"/>
      <c r="AM70" s="104"/>
      <c r="AN70" s="8"/>
      <c r="AO70" s="8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</row>
    <row r="71" spans="1:76" s="3" customFormat="1" ht="15" customHeight="1" thickBot="1">
      <c r="A71" s="109"/>
      <c r="B71" s="112"/>
      <c r="C71" s="112"/>
      <c r="D71" s="112"/>
      <c r="E71" s="62" t="s">
        <v>56</v>
      </c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64">
        <f t="shared" si="5"/>
        <v>0</v>
      </c>
      <c r="AL71" s="102"/>
      <c r="AM71" s="104"/>
      <c r="AN71" s="8"/>
      <c r="AO71" s="8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</row>
    <row r="72" spans="1:76" s="3" customFormat="1" ht="15" customHeight="1" thickBot="1">
      <c r="A72" s="109"/>
      <c r="B72" s="112"/>
      <c r="C72" s="112"/>
      <c r="D72" s="112"/>
      <c r="E72" s="60" t="s">
        <v>57</v>
      </c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65">
        <f t="shared" si="5"/>
        <v>0</v>
      </c>
      <c r="AL72" s="66">
        <f>+AK72</f>
        <v>0</v>
      </c>
      <c r="AM72" s="104"/>
      <c r="AN72" s="8"/>
      <c r="AO72" s="8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</row>
    <row r="73" spans="1:76" s="3" customFormat="1" ht="15" customHeight="1" thickBot="1">
      <c r="A73" s="109"/>
      <c r="B73" s="112"/>
      <c r="C73" s="112"/>
      <c r="D73" s="112"/>
      <c r="E73" s="60" t="s">
        <v>58</v>
      </c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67">
        <f t="shared" si="5"/>
        <v>0</v>
      </c>
      <c r="AL73" s="66">
        <f>+AK73</f>
        <v>0</v>
      </c>
      <c r="AM73" s="104"/>
      <c r="AN73" s="8"/>
      <c r="AO73" s="8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</row>
    <row r="74" spans="1:76" s="3" customFormat="1" ht="15" customHeight="1" thickBot="1">
      <c r="A74" s="109"/>
      <c r="B74" s="112"/>
      <c r="C74" s="112"/>
      <c r="D74" s="112"/>
      <c r="E74" s="60" t="s">
        <v>59</v>
      </c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68">
        <f t="shared" si="5"/>
        <v>0</v>
      </c>
      <c r="AL74" s="69">
        <f>+AK74</f>
        <v>0</v>
      </c>
      <c r="AM74" s="104"/>
      <c r="AN74" s="8"/>
      <c r="AO74" s="8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</row>
    <row r="75" spans="1:76" s="3" customFormat="1" ht="15" customHeight="1" thickBot="1">
      <c r="A75" s="109"/>
      <c r="B75" s="112"/>
      <c r="C75" s="112"/>
      <c r="D75" s="112"/>
      <c r="E75" s="60" t="s">
        <v>60</v>
      </c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0">
        <f t="shared" si="5"/>
        <v>0</v>
      </c>
      <c r="AL75" s="100">
        <f>+SUM(AK75:AK77)</f>
        <v>0</v>
      </c>
      <c r="AM75" s="104"/>
      <c r="AN75" s="8"/>
      <c r="AO75" s="8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</row>
    <row r="76" spans="1:76" s="3" customFormat="1" ht="15" customHeight="1" thickBot="1">
      <c r="A76" s="109"/>
      <c r="B76" s="112"/>
      <c r="C76" s="112"/>
      <c r="D76" s="112"/>
      <c r="E76" s="60" t="s">
        <v>61</v>
      </c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0">
        <f t="shared" si="5"/>
        <v>0</v>
      </c>
      <c r="AL76" s="101"/>
      <c r="AM76" s="104"/>
      <c r="AN76" s="8"/>
      <c r="AO76" s="8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</row>
    <row r="77" spans="1:76" s="3" customFormat="1" ht="15" customHeight="1" thickBot="1">
      <c r="A77" s="110"/>
      <c r="B77" s="113"/>
      <c r="C77" s="113"/>
      <c r="D77" s="113"/>
      <c r="E77" s="63" t="s">
        <v>102</v>
      </c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0">
        <f t="shared" si="5"/>
        <v>0</v>
      </c>
      <c r="AL77" s="102"/>
      <c r="AM77" s="105"/>
      <c r="AN77" s="8"/>
      <c r="AO77" s="8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</row>
    <row r="78" spans="1:76" s="3" customFormat="1" ht="15" customHeight="1">
      <c r="A78" s="2"/>
      <c r="B78" s="4"/>
      <c r="C78" s="4"/>
      <c r="D78" s="4"/>
      <c r="E78" s="4"/>
      <c r="F78" s="36">
        <f aca="true" t="shared" si="6" ref="F78:AK78">+SUM(F6:F77)</f>
        <v>0</v>
      </c>
      <c r="G78" s="36">
        <f t="shared" si="6"/>
        <v>0</v>
      </c>
      <c r="H78" s="36">
        <f t="shared" si="6"/>
        <v>0</v>
      </c>
      <c r="I78" s="36">
        <f t="shared" si="6"/>
        <v>0</v>
      </c>
      <c r="J78" s="36">
        <f t="shared" si="6"/>
        <v>0</v>
      </c>
      <c r="K78" s="36">
        <f t="shared" si="6"/>
        <v>0</v>
      </c>
      <c r="L78" s="36">
        <f t="shared" si="6"/>
        <v>0</v>
      </c>
      <c r="M78" s="36">
        <f t="shared" si="6"/>
        <v>0</v>
      </c>
      <c r="N78" s="36">
        <f t="shared" si="6"/>
        <v>0</v>
      </c>
      <c r="O78" s="36">
        <f t="shared" si="6"/>
        <v>0</v>
      </c>
      <c r="P78" s="36">
        <f t="shared" si="6"/>
        <v>0</v>
      </c>
      <c r="Q78" s="36">
        <f t="shared" si="6"/>
        <v>0</v>
      </c>
      <c r="R78" s="36">
        <f t="shared" si="6"/>
        <v>0</v>
      </c>
      <c r="S78" s="36">
        <f t="shared" si="6"/>
        <v>0</v>
      </c>
      <c r="T78" s="36">
        <f t="shared" si="6"/>
        <v>0</v>
      </c>
      <c r="U78" s="36">
        <f t="shared" si="6"/>
        <v>0</v>
      </c>
      <c r="V78" s="36">
        <f t="shared" si="6"/>
        <v>0</v>
      </c>
      <c r="W78" s="36">
        <f t="shared" si="6"/>
        <v>0</v>
      </c>
      <c r="X78" s="36">
        <f t="shared" si="6"/>
        <v>0</v>
      </c>
      <c r="Y78" s="36">
        <f t="shared" si="6"/>
        <v>0</v>
      </c>
      <c r="Z78" s="36">
        <f t="shared" si="6"/>
        <v>0</v>
      </c>
      <c r="AA78" s="36">
        <f t="shared" si="6"/>
        <v>0</v>
      </c>
      <c r="AB78" s="36">
        <f t="shared" si="6"/>
        <v>0</v>
      </c>
      <c r="AC78" s="36">
        <f t="shared" si="6"/>
        <v>0</v>
      </c>
      <c r="AD78" s="36">
        <f t="shared" si="6"/>
        <v>0</v>
      </c>
      <c r="AE78" s="36">
        <f t="shared" si="6"/>
        <v>0</v>
      </c>
      <c r="AF78" s="36">
        <f t="shared" si="6"/>
        <v>0</v>
      </c>
      <c r="AG78" s="36">
        <f t="shared" si="6"/>
        <v>0</v>
      </c>
      <c r="AH78" s="36">
        <f t="shared" si="6"/>
        <v>0</v>
      </c>
      <c r="AI78" s="36">
        <f t="shared" si="6"/>
        <v>0</v>
      </c>
      <c r="AJ78" s="36">
        <f t="shared" si="6"/>
        <v>0</v>
      </c>
      <c r="AK78" s="33">
        <f t="shared" si="6"/>
        <v>0</v>
      </c>
      <c r="AL78" s="34"/>
      <c r="AM78" s="35">
        <f>+SUM(AM6:AM77)</f>
        <v>0</v>
      </c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</row>
    <row r="79" spans="1:76" s="3" customFormat="1" ht="15" customHeight="1">
      <c r="A79" s="2"/>
      <c r="B79" s="4"/>
      <c r="C79" s="4"/>
      <c r="D79" s="4"/>
      <c r="E79" s="4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20"/>
      <c r="AL79" s="20"/>
      <c r="AM79" s="21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</row>
    <row r="80" spans="1:80" s="3" customFormat="1" ht="15.75" customHeight="1">
      <c r="A80" s="2"/>
      <c r="B80" s="4"/>
      <c r="C80" s="4"/>
      <c r="D80" s="98" t="str">
        <f>+C2</f>
        <v>Mevlana Ortaokulu</v>
      </c>
      <c r="E80" s="98"/>
      <c r="F80" s="98"/>
      <c r="G80" s="98"/>
      <c r="H80" s="98"/>
      <c r="I80" s="98"/>
      <c r="J80" s="98"/>
      <c r="K80" s="98"/>
      <c r="L80" s="98"/>
      <c r="M80" s="98"/>
      <c r="N80" s="71" t="s">
        <v>106</v>
      </c>
      <c r="O80" s="22"/>
      <c r="P80" s="115" t="str">
        <f>+AD2</f>
        <v>1 OCAK - 14 OCAK</v>
      </c>
      <c r="Q80" s="115"/>
      <c r="R80" s="115"/>
      <c r="S80" s="115"/>
      <c r="T80" s="115"/>
      <c r="U80" s="115"/>
      <c r="V80" s="115"/>
      <c r="W80" s="98">
        <f>+AD3</f>
        <v>2020</v>
      </c>
      <c r="X80" s="98"/>
      <c r="Y80" s="71" t="s">
        <v>107</v>
      </c>
      <c r="Z80" s="114">
        <f>+AM78</f>
        <v>0</v>
      </c>
      <c r="AA80" s="114"/>
      <c r="AB80" s="5" t="s">
        <v>72</v>
      </c>
      <c r="AC80" s="22"/>
      <c r="AD80" s="22"/>
      <c r="AE80" s="22"/>
      <c r="AF80" s="22"/>
      <c r="AG80" s="22"/>
      <c r="AH80" s="4"/>
      <c r="AI80" s="4"/>
      <c r="AJ80" s="4"/>
      <c r="AK80" s="4"/>
      <c r="AL80" s="4"/>
      <c r="AM80" s="4"/>
      <c r="AN80" s="4"/>
      <c r="AO80" s="22"/>
      <c r="AP80" s="22"/>
      <c r="AQ80" s="23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</row>
    <row r="81" spans="1:78" s="3" customFormat="1" ht="8.25" customHeight="1">
      <c r="A81" s="2"/>
      <c r="B81" s="4"/>
      <c r="C81" s="4"/>
      <c r="D81" s="4"/>
      <c r="E81" s="32"/>
      <c r="F81" s="32"/>
      <c r="G81" s="32"/>
      <c r="H81" s="32"/>
      <c r="I81" s="32"/>
      <c r="J81" s="32"/>
      <c r="K81" s="32"/>
      <c r="L81" s="32"/>
      <c r="M81" s="32"/>
      <c r="N81" s="5"/>
      <c r="O81" s="22"/>
      <c r="P81" s="31"/>
      <c r="Q81" s="31"/>
      <c r="R81" s="31"/>
      <c r="S81" s="31"/>
      <c r="T81" s="31"/>
      <c r="U81" s="32"/>
      <c r="V81" s="32"/>
      <c r="W81" s="5"/>
      <c r="X81" s="31"/>
      <c r="Y81" s="31"/>
      <c r="Z81" s="5"/>
      <c r="AA81" s="22"/>
      <c r="AB81" s="22"/>
      <c r="AC81" s="22"/>
      <c r="AD81" s="22"/>
      <c r="AE81" s="22"/>
      <c r="AF81" s="4"/>
      <c r="AG81" s="4"/>
      <c r="AH81" s="4"/>
      <c r="AI81" s="4"/>
      <c r="AJ81" s="4"/>
      <c r="AK81" s="4"/>
      <c r="AL81" s="4"/>
      <c r="AM81" s="22"/>
      <c r="AN81" s="22"/>
      <c r="AO81" s="23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</row>
    <row r="82" spans="1:76" s="3" customFormat="1" ht="15" customHeight="1">
      <c r="A82" s="2"/>
      <c r="B82" s="74" t="s">
        <v>73</v>
      </c>
      <c r="C82" s="99" t="s">
        <v>74</v>
      </c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4"/>
      <c r="AG82" s="4"/>
      <c r="AH82" s="4"/>
      <c r="AI82" s="4"/>
      <c r="AJ82" s="4"/>
      <c r="AK82" s="22"/>
      <c r="AL82" s="22"/>
      <c r="AM82" s="23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</row>
    <row r="83" spans="1:76" s="3" customFormat="1" ht="15" customHeight="1">
      <c r="A83" s="2"/>
      <c r="B83" s="74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4"/>
      <c r="AG83" s="4"/>
      <c r="AH83" s="4"/>
      <c r="AI83" s="4"/>
      <c r="AJ83" s="4"/>
      <c r="AK83" s="22"/>
      <c r="AL83" s="22"/>
      <c r="AM83" s="23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</row>
    <row r="84" spans="1:76" s="3" customFormat="1" ht="15" customHeight="1">
      <c r="A84" s="2"/>
      <c r="B84" s="74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4"/>
      <c r="AG84" s="4"/>
      <c r="AH84" s="4"/>
      <c r="AI84" s="4"/>
      <c r="AJ84" s="4"/>
      <c r="AK84" s="22"/>
      <c r="AL84" s="22"/>
      <c r="AM84" s="23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</row>
    <row r="85" spans="1:76" s="3" customFormat="1" ht="15" customHeight="1">
      <c r="A85" s="2"/>
      <c r="B85" s="74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4"/>
      <c r="AG85" s="4"/>
      <c r="AH85" s="4"/>
      <c r="AI85" s="4"/>
      <c r="AJ85" s="4"/>
      <c r="AK85" s="22"/>
      <c r="AL85" s="22"/>
      <c r="AM85" s="23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</row>
    <row r="86" spans="1:76" s="3" customFormat="1" ht="15" customHeight="1">
      <c r="A86" s="2"/>
      <c r="B86" s="74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4"/>
      <c r="AG86" s="4"/>
      <c r="AH86" s="4"/>
      <c r="AI86" s="4"/>
      <c r="AJ86" s="4"/>
      <c r="AK86" s="22"/>
      <c r="AL86" s="22"/>
      <c r="AM86" s="23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</row>
    <row r="87" spans="1:76" s="3" customFormat="1" ht="15" customHeight="1">
      <c r="A87" s="2"/>
      <c r="B87" s="74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4"/>
      <c r="AG87" s="4"/>
      <c r="AH87" s="4"/>
      <c r="AI87" s="4"/>
      <c r="AJ87" s="4"/>
      <c r="AK87" s="22"/>
      <c r="AL87" s="22"/>
      <c r="AM87" s="23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</row>
    <row r="88" spans="1:76" s="3" customFormat="1" ht="15" customHeight="1">
      <c r="A88" s="2"/>
      <c r="B88" s="116" t="s">
        <v>75</v>
      </c>
      <c r="C88" s="116"/>
      <c r="D88" s="75"/>
      <c r="E88" s="75"/>
      <c r="F88" s="117"/>
      <c r="G88" s="117"/>
      <c r="H88" s="117"/>
      <c r="I88" s="117"/>
      <c r="J88" s="117"/>
      <c r="K88" s="117"/>
      <c r="L88" s="117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106">
        <f ca="1">+TODAY()</f>
        <v>43833</v>
      </c>
      <c r="AC88" s="106"/>
      <c r="AD88" s="106"/>
      <c r="AE88" s="106"/>
      <c r="AF88" s="106"/>
      <c r="AG88" s="106"/>
      <c r="AH88" s="106"/>
      <c r="AI88" s="106"/>
      <c r="AJ88" s="106"/>
      <c r="AK88" s="106"/>
      <c r="AL88" s="22"/>
      <c r="AM88" s="23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</row>
    <row r="89" spans="1:76" s="3" customFormat="1" ht="15" customHeight="1">
      <c r="A89" s="2"/>
      <c r="B89" s="107" t="s">
        <v>94</v>
      </c>
      <c r="C89" s="107"/>
      <c r="D89" s="75"/>
      <c r="E89" s="75"/>
      <c r="F89" s="117"/>
      <c r="G89" s="117"/>
      <c r="H89" s="117"/>
      <c r="I89" s="117"/>
      <c r="J89" s="117"/>
      <c r="K89" s="117"/>
      <c r="L89" s="117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107" t="s">
        <v>96</v>
      </c>
      <c r="AC89" s="107"/>
      <c r="AD89" s="107"/>
      <c r="AE89" s="107"/>
      <c r="AF89" s="107"/>
      <c r="AG89" s="107"/>
      <c r="AH89" s="107"/>
      <c r="AI89" s="107"/>
      <c r="AJ89" s="107"/>
      <c r="AK89" s="107"/>
      <c r="AL89" s="22"/>
      <c r="AM89" s="23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</row>
    <row r="90" spans="1:76" s="3" customFormat="1" ht="15" customHeight="1">
      <c r="A90" s="2"/>
      <c r="B90" s="107" t="s">
        <v>95</v>
      </c>
      <c r="C90" s="107"/>
      <c r="D90" s="75"/>
      <c r="E90" s="75"/>
      <c r="F90" s="117"/>
      <c r="G90" s="117"/>
      <c r="H90" s="117"/>
      <c r="I90" s="117"/>
      <c r="J90" s="117"/>
      <c r="K90" s="117"/>
      <c r="L90" s="117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107" t="s">
        <v>97</v>
      </c>
      <c r="AC90" s="107"/>
      <c r="AD90" s="107"/>
      <c r="AE90" s="107"/>
      <c r="AF90" s="107"/>
      <c r="AG90" s="107"/>
      <c r="AH90" s="107"/>
      <c r="AI90" s="107"/>
      <c r="AJ90" s="107"/>
      <c r="AK90" s="107"/>
      <c r="AL90" s="22"/>
      <c r="AM90" s="23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</row>
    <row r="91" spans="1:76" s="3" customFormat="1" ht="13.5" customHeight="1">
      <c r="A91" s="24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25"/>
      <c r="AL91" s="25"/>
      <c r="AM91" s="26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</row>
    <row r="92" spans="1:76" s="3" customFormat="1" ht="13.5" customHeight="1">
      <c r="A92" s="2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25"/>
      <c r="AL92" s="25"/>
      <c r="AM92" s="26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</row>
    <row r="93" spans="1:76" s="3" customFormat="1" ht="13.5" customHeight="1">
      <c r="A93" s="24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25"/>
      <c r="AL93" s="25"/>
      <c r="AM93" s="26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</row>
    <row r="94" spans="1:76" s="3" customFormat="1" ht="13.5" customHeight="1">
      <c r="A94" s="24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25"/>
      <c r="AL94" s="25"/>
      <c r="AM94" s="26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</row>
    <row r="95" spans="1:76" s="3" customFormat="1" ht="13.5" customHeight="1">
      <c r="A95" s="24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25"/>
      <c r="AL95" s="25"/>
      <c r="AM95" s="26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</row>
    <row r="96" spans="1:76" s="3" customFormat="1" ht="13.5" customHeight="1">
      <c r="A96" s="24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25"/>
      <c r="AL96" s="25"/>
      <c r="AM96" s="26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</row>
    <row r="97" spans="1:76" s="3" customFormat="1" ht="13.5" customHeight="1">
      <c r="A97" s="24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25"/>
      <c r="AL97" s="25"/>
      <c r="AM97" s="26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</row>
    <row r="98" spans="1:76" s="3" customFormat="1" ht="13.5" customHeight="1">
      <c r="A98" s="24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25"/>
      <c r="AL98" s="25"/>
      <c r="AM98" s="26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</row>
    <row r="99" spans="1:76" s="3" customFormat="1" ht="13.5" customHeight="1">
      <c r="A99" s="24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25"/>
      <c r="AL99" s="25"/>
      <c r="AM99" s="26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</row>
    <row r="100" spans="1:76" s="3" customFormat="1" ht="13.5" customHeight="1">
      <c r="A100" s="24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25"/>
      <c r="AL100" s="25"/>
      <c r="AM100" s="26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</row>
    <row r="101" spans="1:76" s="3" customFormat="1" ht="13.5" customHeight="1">
      <c r="A101" s="24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25"/>
      <c r="AL101" s="25"/>
      <c r="AM101" s="26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</row>
    <row r="102" spans="1:76" s="3" customFormat="1" ht="13.5" customHeight="1">
      <c r="A102" s="24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25"/>
      <c r="AL102" s="25"/>
      <c r="AM102" s="26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</row>
    <row r="103" spans="1:76" s="3" customFormat="1" ht="13.5" customHeight="1">
      <c r="A103" s="24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25"/>
      <c r="AL103" s="25"/>
      <c r="AM103" s="26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</row>
    <row r="104" spans="1:76" s="3" customFormat="1" ht="13.5" customHeight="1">
      <c r="A104" s="24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25"/>
      <c r="AL104" s="25"/>
      <c r="AM104" s="26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</row>
    <row r="105" spans="1:76" s="3" customFormat="1" ht="13.5" customHeight="1">
      <c r="A105" s="24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25"/>
      <c r="AL105" s="25"/>
      <c r="AM105" s="26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</row>
    <row r="106" spans="1:76" s="3" customFormat="1" ht="13.5" customHeight="1">
      <c r="A106" s="24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25"/>
      <c r="AL106" s="25"/>
      <c r="AM106" s="26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</row>
    <row r="107" spans="1:76" s="3" customFormat="1" ht="13.5" customHeight="1">
      <c r="A107" s="24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25"/>
      <c r="AL107" s="25"/>
      <c r="AM107" s="26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</row>
    <row r="108" spans="1:76" s="3" customFormat="1" ht="13.5" customHeight="1">
      <c r="A108" s="24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25"/>
      <c r="AL108" s="25"/>
      <c r="AM108" s="26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</row>
    <row r="109" spans="1:76" s="3" customFormat="1" ht="13.5" customHeight="1">
      <c r="A109" s="24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25"/>
      <c r="AL109" s="25"/>
      <c r="AM109" s="26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</row>
    <row r="110" spans="1:76" s="3" customFormat="1" ht="13.5" customHeight="1">
      <c r="A110" s="24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25"/>
      <c r="AL110" s="25"/>
      <c r="AM110" s="26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</row>
    <row r="111" spans="1:76" s="3" customFormat="1" ht="13.5" customHeight="1">
      <c r="A111" s="24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25"/>
      <c r="AL111" s="25"/>
      <c r="AM111" s="26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</row>
    <row r="112" spans="1:76" s="3" customFormat="1" ht="13.5" customHeight="1">
      <c r="A112" s="24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25"/>
      <c r="AL112" s="25"/>
      <c r="AM112" s="26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</row>
    <row r="113" spans="1:76" s="3" customFormat="1" ht="13.5" customHeight="1">
      <c r="A113" s="24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25"/>
      <c r="AL113" s="25"/>
      <c r="AM113" s="26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</row>
    <row r="114" spans="1:76" s="3" customFormat="1" ht="13.5" customHeight="1">
      <c r="A114" s="24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25"/>
      <c r="AL114" s="25"/>
      <c r="AM114" s="26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</row>
    <row r="115" spans="1:76" s="3" customFormat="1" ht="13.5" customHeight="1">
      <c r="A115" s="24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25"/>
      <c r="AL115" s="25"/>
      <c r="AM115" s="26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</row>
    <row r="116" spans="1:76" s="3" customFormat="1" ht="13.5" customHeight="1">
      <c r="A116" s="24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25"/>
      <c r="AL116" s="25"/>
      <c r="AM116" s="26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</row>
    <row r="117" spans="1:76" s="3" customFormat="1" ht="13.5" customHeight="1">
      <c r="A117" s="24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25"/>
      <c r="AL117" s="25"/>
      <c r="AM117" s="26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</row>
    <row r="118" spans="1:76" s="3" customFormat="1" ht="13.5" customHeight="1">
      <c r="A118" s="24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25"/>
      <c r="AL118" s="25"/>
      <c r="AM118" s="26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</row>
    <row r="119" spans="1:76" s="3" customFormat="1" ht="13.5" customHeight="1">
      <c r="A119" s="24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25"/>
      <c r="AL119" s="25"/>
      <c r="AM119" s="26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</row>
    <row r="120" spans="1:76" s="3" customFormat="1" ht="13.5" customHeight="1">
      <c r="A120" s="24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25"/>
      <c r="AL120" s="25"/>
      <c r="AM120" s="26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</row>
    <row r="121" spans="1:76" s="3" customFormat="1" ht="13.5" customHeight="1">
      <c r="A121" s="24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25"/>
      <c r="AL121" s="25"/>
      <c r="AM121" s="26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</row>
    <row r="122" spans="1:76" s="3" customFormat="1" ht="13.5" customHeight="1">
      <c r="A122" s="24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25"/>
      <c r="AL122" s="25"/>
      <c r="AM122" s="26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</row>
    <row r="123" spans="1:76" s="3" customFormat="1" ht="13.5" customHeight="1">
      <c r="A123" s="24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25"/>
      <c r="AL123" s="25"/>
      <c r="AM123" s="26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</row>
    <row r="124" spans="1:76" s="3" customFormat="1" ht="13.5" customHeight="1">
      <c r="A124" s="24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25"/>
      <c r="AL124" s="25"/>
      <c r="AM124" s="26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</row>
    <row r="125" spans="1:76" s="3" customFormat="1" ht="13.5" customHeight="1">
      <c r="A125" s="24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25"/>
      <c r="AL125" s="25"/>
      <c r="AM125" s="26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</row>
    <row r="126" spans="1:76" s="3" customFormat="1" ht="13.5" customHeight="1">
      <c r="A126" s="24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25"/>
      <c r="AL126" s="25"/>
      <c r="AM126" s="26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</row>
    <row r="127" spans="1:76" s="3" customFormat="1" ht="13.5" customHeight="1">
      <c r="A127" s="24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25"/>
      <c r="AL127" s="25"/>
      <c r="AM127" s="26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</row>
    <row r="128" spans="1:76" s="3" customFormat="1" ht="13.5" customHeight="1">
      <c r="A128" s="24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25"/>
      <c r="AL128" s="25"/>
      <c r="AM128" s="26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</row>
    <row r="129" spans="1:76" s="3" customFormat="1" ht="13.5" customHeight="1">
      <c r="A129" s="24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25"/>
      <c r="AL129" s="25"/>
      <c r="AM129" s="26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</row>
    <row r="130" spans="1:76" s="3" customFormat="1" ht="13.5" customHeight="1">
      <c r="A130" s="24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25"/>
      <c r="AL130" s="25"/>
      <c r="AM130" s="26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</row>
    <row r="131" spans="1:76" s="3" customFormat="1" ht="13.5" customHeight="1">
      <c r="A131" s="24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25"/>
      <c r="AL131" s="25"/>
      <c r="AM131" s="26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</row>
    <row r="132" spans="1:76" s="3" customFormat="1" ht="13.5" customHeight="1">
      <c r="A132" s="24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25"/>
      <c r="AL132" s="25"/>
      <c r="AM132" s="26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</row>
    <row r="133" spans="1:76" s="3" customFormat="1" ht="13.5" customHeight="1">
      <c r="A133" s="24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25"/>
      <c r="AL133" s="25"/>
      <c r="AM133" s="26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</row>
    <row r="134" spans="1:76" s="3" customFormat="1" ht="13.5" customHeight="1">
      <c r="A134" s="24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25"/>
      <c r="AL134" s="25"/>
      <c r="AM134" s="26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</row>
    <row r="135" spans="1:76" s="3" customFormat="1" ht="13.5" customHeight="1">
      <c r="A135" s="24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25"/>
      <c r="AL135" s="25"/>
      <c r="AM135" s="26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</row>
    <row r="136" spans="1:76" s="3" customFormat="1" ht="13.5" customHeight="1">
      <c r="A136" s="24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25"/>
      <c r="AL136" s="25"/>
      <c r="AM136" s="26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</row>
    <row r="137" spans="1:76" s="3" customFormat="1" ht="13.5" customHeight="1">
      <c r="A137" s="24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25"/>
      <c r="AL137" s="25"/>
      <c r="AM137" s="26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</row>
    <row r="138" spans="1:76" s="3" customFormat="1" ht="13.5" customHeight="1">
      <c r="A138" s="24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25"/>
      <c r="AL138" s="25"/>
      <c r="AM138" s="26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</row>
    <row r="139" spans="1:76" s="3" customFormat="1" ht="13.5" customHeight="1">
      <c r="A139" s="24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25"/>
      <c r="AL139" s="25"/>
      <c r="AM139" s="26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</row>
    <row r="140" spans="1:76" s="3" customFormat="1" ht="13.5" customHeight="1">
      <c r="A140" s="24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25"/>
      <c r="AL140" s="25"/>
      <c r="AM140" s="26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</row>
    <row r="141" spans="1:76" s="3" customFormat="1" ht="13.5" customHeight="1">
      <c r="A141" s="24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25"/>
      <c r="AL141" s="25"/>
      <c r="AM141" s="26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</row>
    <row r="142" spans="1:76" s="3" customFormat="1" ht="13.5" customHeight="1">
      <c r="A142" s="24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25"/>
      <c r="AL142" s="25"/>
      <c r="AM142" s="26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</row>
    <row r="143" spans="1:76" s="3" customFormat="1" ht="13.5" customHeight="1">
      <c r="A143" s="24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25"/>
      <c r="AL143" s="25"/>
      <c r="AM143" s="26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</row>
    <row r="144" spans="1:76" s="3" customFormat="1" ht="13.5" customHeight="1">
      <c r="A144" s="24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25"/>
      <c r="AL144" s="25"/>
      <c r="AM144" s="26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</row>
    <row r="145" spans="1:76" s="3" customFormat="1" ht="13.5" customHeight="1">
      <c r="A145" s="24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25"/>
      <c r="AL145" s="25"/>
      <c r="AM145" s="26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</row>
    <row r="146" spans="1:76" s="3" customFormat="1" ht="13.5" customHeight="1">
      <c r="A146" s="24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25"/>
      <c r="AL146" s="25"/>
      <c r="AM146" s="26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</row>
    <row r="147" spans="1:76" s="3" customFormat="1" ht="13.5" customHeight="1">
      <c r="A147" s="24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25"/>
      <c r="AL147" s="25"/>
      <c r="AM147" s="26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</row>
    <row r="148" spans="1:76" s="3" customFormat="1" ht="13.5" customHeight="1">
      <c r="A148" s="24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25"/>
      <c r="AL148" s="25"/>
      <c r="AM148" s="26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</row>
    <row r="149" spans="1:76" s="3" customFormat="1" ht="13.5" customHeight="1">
      <c r="A149" s="24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25"/>
      <c r="AL149" s="25"/>
      <c r="AM149" s="26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</row>
    <row r="150" spans="1:76" s="3" customFormat="1" ht="13.5" customHeight="1">
      <c r="A150" s="24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25"/>
      <c r="AL150" s="25"/>
      <c r="AM150" s="26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</row>
    <row r="151" spans="1:76" s="3" customFormat="1" ht="13.5" customHeight="1">
      <c r="A151" s="24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25"/>
      <c r="AL151" s="25"/>
      <c r="AM151" s="26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</row>
    <row r="152" spans="1:76" s="3" customFormat="1" ht="13.5" customHeight="1">
      <c r="A152" s="24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25"/>
      <c r="AL152" s="25"/>
      <c r="AM152" s="26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</row>
    <row r="153" spans="1:76" s="3" customFormat="1" ht="13.5" customHeight="1">
      <c r="A153" s="24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25"/>
      <c r="AL153" s="25"/>
      <c r="AM153" s="26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</row>
    <row r="154" spans="1:76" s="3" customFormat="1" ht="13.5" customHeight="1">
      <c r="A154" s="24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25"/>
      <c r="AL154" s="25"/>
      <c r="AM154" s="26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</row>
    <row r="155" spans="1:76" s="3" customFormat="1" ht="13.5" customHeight="1">
      <c r="A155" s="24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25"/>
      <c r="AL155" s="25"/>
      <c r="AM155" s="26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</row>
    <row r="156" spans="1:76" s="3" customFormat="1" ht="13.5" customHeight="1">
      <c r="A156" s="24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25"/>
      <c r="AL156" s="25"/>
      <c r="AM156" s="26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</row>
    <row r="157" spans="1:76" s="3" customFormat="1" ht="13.5" customHeight="1">
      <c r="A157" s="24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25"/>
      <c r="AL157" s="25"/>
      <c r="AM157" s="26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</row>
    <row r="158" spans="1:76" s="3" customFormat="1" ht="13.5" customHeight="1">
      <c r="A158" s="24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25"/>
      <c r="AL158" s="25"/>
      <c r="AM158" s="26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</row>
    <row r="159" spans="1:76" s="3" customFormat="1" ht="13.5" customHeight="1">
      <c r="A159" s="24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25"/>
      <c r="AL159" s="25"/>
      <c r="AM159" s="26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</row>
    <row r="160" spans="1:76" s="3" customFormat="1" ht="13.5" customHeight="1">
      <c r="A160" s="24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25"/>
      <c r="AL160" s="25"/>
      <c r="AM160" s="26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</row>
    <row r="161" spans="1:76" s="3" customFormat="1" ht="13.5" customHeight="1">
      <c r="A161" s="24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25"/>
      <c r="AL161" s="25"/>
      <c r="AM161" s="26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</row>
    <row r="162" spans="1:76" s="3" customFormat="1" ht="13.5" customHeight="1">
      <c r="A162" s="24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25"/>
      <c r="AL162" s="25"/>
      <c r="AM162" s="26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</row>
    <row r="163" spans="1:76" s="3" customFormat="1" ht="13.5" customHeight="1">
      <c r="A163" s="24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25"/>
      <c r="AL163" s="25"/>
      <c r="AM163" s="26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</row>
    <row r="164" spans="1:76" s="3" customFormat="1" ht="13.5" customHeight="1">
      <c r="A164" s="24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25"/>
      <c r="AL164" s="25"/>
      <c r="AM164" s="26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</row>
    <row r="165" spans="1:76" s="3" customFormat="1" ht="13.5" customHeight="1">
      <c r="A165" s="24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25"/>
      <c r="AL165" s="25"/>
      <c r="AM165" s="26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</row>
    <row r="166" spans="1:76" s="3" customFormat="1" ht="13.5" customHeight="1">
      <c r="A166" s="24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25"/>
      <c r="AL166" s="25"/>
      <c r="AM166" s="26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</row>
    <row r="167" spans="1:76" s="3" customFormat="1" ht="13.5" customHeight="1">
      <c r="A167" s="24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25"/>
      <c r="AL167" s="25"/>
      <c r="AM167" s="26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</row>
    <row r="168" spans="1:76" s="3" customFormat="1" ht="13.5" customHeight="1">
      <c r="A168" s="24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25"/>
      <c r="AL168" s="25"/>
      <c r="AM168" s="26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</row>
    <row r="169" spans="1:76" s="3" customFormat="1" ht="13.5" customHeight="1">
      <c r="A169" s="24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25"/>
      <c r="AL169" s="25"/>
      <c r="AM169" s="26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</row>
    <row r="170" spans="1:76" s="3" customFormat="1" ht="13.5" customHeight="1">
      <c r="A170" s="24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25"/>
      <c r="AL170" s="25"/>
      <c r="AM170" s="26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</row>
    <row r="171" spans="1:76" s="3" customFormat="1" ht="13.5" customHeight="1">
      <c r="A171" s="24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25"/>
      <c r="AL171" s="25"/>
      <c r="AM171" s="26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</row>
    <row r="172" spans="1:76" s="3" customFormat="1" ht="13.5" customHeight="1">
      <c r="A172" s="24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25"/>
      <c r="AL172" s="25"/>
      <c r="AM172" s="26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</row>
    <row r="173" spans="1:76" s="3" customFormat="1" ht="13.5" customHeight="1">
      <c r="A173" s="24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25"/>
      <c r="AL173" s="25"/>
      <c r="AM173" s="26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</row>
    <row r="174" spans="1:76" s="3" customFormat="1" ht="13.5" customHeight="1">
      <c r="A174" s="24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25"/>
      <c r="AL174" s="25"/>
      <c r="AM174" s="26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</row>
    <row r="175" spans="1:76" s="3" customFormat="1" ht="13.5" customHeight="1">
      <c r="A175" s="24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25"/>
      <c r="AL175" s="25"/>
      <c r="AM175" s="26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</row>
    <row r="176" spans="1:76" s="3" customFormat="1" ht="13.5" customHeight="1">
      <c r="A176" s="24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25"/>
      <c r="AL176" s="25"/>
      <c r="AM176" s="26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</row>
    <row r="177" spans="1:76" s="3" customFormat="1" ht="13.5" customHeight="1">
      <c r="A177" s="24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25"/>
      <c r="AL177" s="25"/>
      <c r="AM177" s="26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</row>
    <row r="178" spans="1:76" s="3" customFormat="1" ht="13.5" customHeight="1">
      <c r="A178" s="24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25"/>
      <c r="AL178" s="25"/>
      <c r="AM178" s="26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</row>
    <row r="179" spans="1:76" s="3" customFormat="1" ht="13.5" customHeight="1">
      <c r="A179" s="24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25"/>
      <c r="AL179" s="25"/>
      <c r="AM179" s="26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</row>
    <row r="180" spans="1:76" s="3" customFormat="1" ht="13.5" customHeight="1">
      <c r="A180" s="24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25"/>
      <c r="AL180" s="25"/>
      <c r="AM180" s="26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</row>
    <row r="181" spans="1:76" s="3" customFormat="1" ht="13.5" customHeight="1">
      <c r="A181" s="24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25"/>
      <c r="AL181" s="25"/>
      <c r="AM181" s="26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</row>
    <row r="182" spans="1:76" s="3" customFormat="1" ht="13.5" customHeight="1">
      <c r="A182" s="24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25"/>
      <c r="AL182" s="25"/>
      <c r="AM182" s="26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</row>
    <row r="183" spans="1:76" s="3" customFormat="1" ht="13.5" customHeight="1">
      <c r="A183" s="24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25"/>
      <c r="AL183" s="25"/>
      <c r="AM183" s="26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</row>
    <row r="184" spans="1:76" s="3" customFormat="1" ht="13.5" customHeight="1">
      <c r="A184" s="24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25"/>
      <c r="AL184" s="25"/>
      <c r="AM184" s="26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</row>
    <row r="185" spans="1:76" s="3" customFormat="1" ht="13.5" customHeight="1">
      <c r="A185" s="24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25"/>
      <c r="AL185" s="25"/>
      <c r="AM185" s="26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</row>
    <row r="186" spans="1:76" s="3" customFormat="1" ht="13.5" customHeight="1">
      <c r="A186" s="24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25"/>
      <c r="AL186" s="25"/>
      <c r="AM186" s="26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</row>
    <row r="187" spans="1:76" s="3" customFormat="1" ht="13.5" customHeight="1">
      <c r="A187" s="24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25"/>
      <c r="AL187" s="25"/>
      <c r="AM187" s="26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</row>
    <row r="188" spans="1:76" s="3" customFormat="1" ht="13.5" customHeight="1">
      <c r="A188" s="24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25"/>
      <c r="AL188" s="25"/>
      <c r="AM188" s="26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</row>
    <row r="189" spans="1:76" s="3" customFormat="1" ht="13.5" customHeight="1">
      <c r="A189" s="24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25"/>
      <c r="AL189" s="25"/>
      <c r="AM189" s="26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</row>
    <row r="190" spans="1:76" s="3" customFormat="1" ht="13.5" customHeight="1">
      <c r="A190" s="24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25"/>
      <c r="AL190" s="25"/>
      <c r="AM190" s="26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</row>
    <row r="191" spans="1:76" s="3" customFormat="1" ht="13.5" customHeight="1">
      <c r="A191" s="24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25"/>
      <c r="AL191" s="25"/>
      <c r="AM191" s="26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</row>
    <row r="192" spans="1:76" s="3" customFormat="1" ht="13.5" customHeight="1">
      <c r="A192" s="24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25"/>
      <c r="AL192" s="25"/>
      <c r="AM192" s="26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</row>
    <row r="193" spans="1:76" s="3" customFormat="1" ht="13.5" customHeight="1">
      <c r="A193" s="24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25"/>
      <c r="AL193" s="25"/>
      <c r="AM193" s="26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</row>
    <row r="194" spans="1:76" s="3" customFormat="1" ht="13.5" customHeight="1">
      <c r="A194" s="24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25"/>
      <c r="AL194" s="25"/>
      <c r="AM194" s="26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</row>
    <row r="195" spans="1:76" s="3" customFormat="1" ht="13.5" customHeight="1">
      <c r="A195" s="24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25"/>
      <c r="AL195" s="25"/>
      <c r="AM195" s="26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</row>
    <row r="196" spans="1:76" s="3" customFormat="1" ht="13.5" customHeight="1">
      <c r="A196" s="24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25"/>
      <c r="AL196" s="25"/>
      <c r="AM196" s="26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</row>
    <row r="197" spans="1:76" s="3" customFormat="1" ht="13.5" customHeight="1">
      <c r="A197" s="24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25"/>
      <c r="AL197" s="25"/>
      <c r="AM197" s="26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</row>
    <row r="198" spans="1:76" s="3" customFormat="1" ht="13.5" customHeight="1">
      <c r="A198" s="24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25"/>
      <c r="AL198" s="25"/>
      <c r="AM198" s="26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</row>
    <row r="199" spans="1:76" s="3" customFormat="1" ht="13.5" customHeight="1">
      <c r="A199" s="24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25"/>
      <c r="AL199" s="25"/>
      <c r="AM199" s="26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</row>
    <row r="200" spans="1:76" s="3" customFormat="1" ht="13.5" customHeight="1">
      <c r="A200" s="24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25"/>
      <c r="AL200" s="25"/>
      <c r="AM200" s="26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</row>
    <row r="201" spans="1:76" s="3" customFormat="1" ht="13.5" customHeight="1">
      <c r="A201" s="24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25"/>
      <c r="AL201" s="25"/>
      <c r="AM201" s="26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</row>
    <row r="202" spans="1:76" s="3" customFormat="1" ht="13.5" customHeight="1">
      <c r="A202" s="24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25"/>
      <c r="AL202" s="25"/>
      <c r="AM202" s="26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</row>
    <row r="203" spans="1:76" s="3" customFormat="1" ht="13.5" customHeight="1">
      <c r="A203" s="24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25"/>
      <c r="AL203" s="25"/>
      <c r="AM203" s="26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</row>
    <row r="204" spans="1:76" s="3" customFormat="1" ht="13.5" customHeight="1">
      <c r="A204" s="24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25"/>
      <c r="AL204" s="25"/>
      <c r="AM204" s="26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</row>
    <row r="205" spans="1:76" s="3" customFormat="1" ht="13.5" customHeight="1">
      <c r="A205" s="24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25"/>
      <c r="AL205" s="25"/>
      <c r="AM205" s="26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</row>
    <row r="206" spans="1:76" s="3" customFormat="1" ht="13.5" customHeight="1">
      <c r="A206" s="24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25"/>
      <c r="AL206" s="25"/>
      <c r="AM206" s="26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</row>
    <row r="207" spans="1:76" s="3" customFormat="1" ht="13.5" customHeight="1">
      <c r="A207" s="24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25"/>
      <c r="AL207" s="25"/>
      <c r="AM207" s="26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</row>
    <row r="208" spans="1:76" s="3" customFormat="1" ht="13.5" customHeight="1">
      <c r="A208" s="24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25"/>
      <c r="AL208" s="25"/>
      <c r="AM208" s="26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</row>
    <row r="209" spans="1:76" s="3" customFormat="1" ht="13.5" customHeight="1">
      <c r="A209" s="24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25"/>
      <c r="AL209" s="25"/>
      <c r="AM209" s="26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</row>
    <row r="210" spans="1:76" s="3" customFormat="1" ht="13.5" customHeight="1">
      <c r="A210" s="24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25"/>
      <c r="AL210" s="25"/>
      <c r="AM210" s="26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</row>
    <row r="211" spans="1:76" s="3" customFormat="1" ht="13.5" customHeight="1">
      <c r="A211" s="24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25"/>
      <c r="AL211" s="25"/>
      <c r="AM211" s="26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</row>
    <row r="212" spans="1:76" s="3" customFormat="1" ht="13.5" customHeight="1">
      <c r="A212" s="24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25"/>
      <c r="AL212" s="25"/>
      <c r="AM212" s="26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</row>
    <row r="213" spans="1:76" s="3" customFormat="1" ht="13.5" customHeight="1">
      <c r="A213" s="24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25"/>
      <c r="AL213" s="25"/>
      <c r="AM213" s="26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</row>
    <row r="214" spans="1:76" s="3" customFormat="1" ht="13.5" customHeight="1">
      <c r="A214" s="24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25"/>
      <c r="AL214" s="25"/>
      <c r="AM214" s="26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</row>
    <row r="215" spans="1:76" s="3" customFormat="1" ht="13.5" customHeight="1">
      <c r="A215" s="24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25"/>
      <c r="AL215" s="25"/>
      <c r="AM215" s="26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</row>
    <row r="216" spans="1:76" s="3" customFormat="1" ht="13.5" customHeight="1">
      <c r="A216" s="24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25"/>
      <c r="AL216" s="25"/>
      <c r="AM216" s="26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</row>
    <row r="217" spans="1:76" s="3" customFormat="1" ht="13.5" customHeight="1">
      <c r="A217" s="24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25"/>
      <c r="AL217" s="25"/>
      <c r="AM217" s="26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</row>
    <row r="218" spans="1:76" s="3" customFormat="1" ht="13.5" customHeight="1">
      <c r="A218" s="24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25"/>
      <c r="AL218" s="25"/>
      <c r="AM218" s="26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</row>
    <row r="219" spans="1:76" s="3" customFormat="1" ht="13.5" customHeight="1">
      <c r="A219" s="24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25"/>
      <c r="AL219" s="25"/>
      <c r="AM219" s="26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</row>
    <row r="220" spans="1:76" s="3" customFormat="1" ht="13.5" customHeight="1">
      <c r="A220" s="24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25"/>
      <c r="AL220" s="25"/>
      <c r="AM220" s="26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</row>
    <row r="221" spans="1:76" s="3" customFormat="1" ht="13.5" customHeight="1">
      <c r="A221" s="24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25"/>
      <c r="AL221" s="25"/>
      <c r="AM221" s="26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</row>
    <row r="222" spans="1:76" s="3" customFormat="1" ht="13.5" customHeight="1">
      <c r="A222" s="24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25"/>
      <c r="AL222" s="25"/>
      <c r="AM222" s="26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</row>
    <row r="223" spans="1:76" s="3" customFormat="1" ht="13.5" customHeight="1">
      <c r="A223" s="24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25"/>
      <c r="AL223" s="25"/>
      <c r="AM223" s="26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</row>
    <row r="224" spans="1:76" s="3" customFormat="1" ht="13.5" customHeight="1">
      <c r="A224" s="24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25"/>
      <c r="AL224" s="25"/>
      <c r="AM224" s="26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</row>
    <row r="225" spans="1:76" s="3" customFormat="1" ht="13.5" customHeight="1">
      <c r="A225" s="24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25"/>
      <c r="AL225" s="25"/>
      <c r="AM225" s="26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</row>
    <row r="226" spans="1:76" s="3" customFormat="1" ht="13.5" customHeight="1">
      <c r="A226" s="24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25"/>
      <c r="AL226" s="25"/>
      <c r="AM226" s="26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</row>
    <row r="227" spans="1:76" s="3" customFormat="1" ht="13.5" customHeight="1">
      <c r="A227" s="24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25"/>
      <c r="AL227" s="25"/>
      <c r="AM227" s="26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</row>
    <row r="228" spans="1:76" s="3" customFormat="1" ht="13.5" customHeight="1">
      <c r="A228" s="24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25"/>
      <c r="AL228" s="25"/>
      <c r="AM228" s="26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</row>
    <row r="229" spans="1:76" s="3" customFormat="1" ht="13.5" customHeight="1">
      <c r="A229" s="24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25"/>
      <c r="AL229" s="25"/>
      <c r="AM229" s="26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</row>
    <row r="230" spans="1:76" s="3" customFormat="1" ht="13.5" customHeight="1">
      <c r="A230" s="24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25"/>
      <c r="AL230" s="25"/>
      <c r="AM230" s="26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</row>
    <row r="231" spans="1:76" s="3" customFormat="1" ht="13.5" customHeight="1">
      <c r="A231" s="24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25"/>
      <c r="AL231" s="25"/>
      <c r="AM231" s="26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</row>
    <row r="232" spans="1:76" s="3" customFormat="1" ht="13.5" customHeight="1">
      <c r="A232" s="24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25"/>
      <c r="AL232" s="25"/>
      <c r="AM232" s="26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</row>
    <row r="233" spans="1:76" s="3" customFormat="1" ht="13.5" customHeight="1">
      <c r="A233" s="24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25"/>
      <c r="AL233" s="25"/>
      <c r="AM233" s="26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</row>
    <row r="234" spans="1:76" s="3" customFormat="1" ht="13.5" customHeight="1">
      <c r="A234" s="24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25"/>
      <c r="AL234" s="25"/>
      <c r="AM234" s="26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</row>
    <row r="235" spans="1:76" s="3" customFormat="1" ht="13.5" customHeight="1">
      <c r="A235" s="24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25"/>
      <c r="AL235" s="25"/>
      <c r="AM235" s="26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</row>
    <row r="236" spans="1:76" s="3" customFormat="1" ht="13.5" customHeight="1">
      <c r="A236" s="24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25"/>
      <c r="AL236" s="25"/>
      <c r="AM236" s="26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</row>
    <row r="237" spans="1:76" s="3" customFormat="1" ht="13.5" customHeight="1">
      <c r="A237" s="24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25"/>
      <c r="AL237" s="25"/>
      <c r="AM237" s="26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</row>
    <row r="238" spans="1:76" s="3" customFormat="1" ht="13.5" customHeight="1">
      <c r="A238" s="24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25"/>
      <c r="AL238" s="25"/>
      <c r="AM238" s="26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</row>
    <row r="239" spans="1:76" s="3" customFormat="1" ht="13.5" customHeight="1">
      <c r="A239" s="24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25"/>
      <c r="AL239" s="25"/>
      <c r="AM239" s="26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</row>
    <row r="240" spans="1:76" s="3" customFormat="1" ht="13.5" customHeight="1">
      <c r="A240" s="24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25"/>
      <c r="AL240" s="25"/>
      <c r="AM240" s="26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</row>
    <row r="241" spans="1:76" s="3" customFormat="1" ht="13.5" customHeight="1">
      <c r="A241" s="24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25"/>
      <c r="AL241" s="25"/>
      <c r="AM241" s="26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</row>
    <row r="242" spans="1:76" s="3" customFormat="1" ht="13.5" customHeight="1">
      <c r="A242" s="24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25"/>
      <c r="AL242" s="25"/>
      <c r="AM242" s="26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</row>
    <row r="243" spans="1:76" s="3" customFormat="1" ht="13.5" customHeight="1">
      <c r="A243" s="24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25"/>
      <c r="AL243" s="25"/>
      <c r="AM243" s="26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</row>
    <row r="244" spans="1:76" s="3" customFormat="1" ht="13.5" customHeight="1">
      <c r="A244" s="24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25"/>
      <c r="AL244" s="25"/>
      <c r="AM244" s="26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</row>
    <row r="245" spans="1:76" s="3" customFormat="1" ht="13.5" customHeight="1">
      <c r="A245" s="24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25"/>
      <c r="AL245" s="25"/>
      <c r="AM245" s="26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</row>
    <row r="246" spans="1:76" s="3" customFormat="1" ht="13.5" customHeight="1">
      <c r="A246" s="24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25"/>
      <c r="AL246" s="25"/>
      <c r="AM246" s="26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</row>
    <row r="247" spans="1:76" s="3" customFormat="1" ht="13.5" customHeight="1">
      <c r="A247" s="24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25"/>
      <c r="AL247" s="25"/>
      <c r="AM247" s="26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</row>
    <row r="248" spans="1:76" s="3" customFormat="1" ht="13.5" customHeight="1">
      <c r="A248" s="24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25"/>
      <c r="AL248" s="25"/>
      <c r="AM248" s="26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</row>
    <row r="249" spans="1:76" s="3" customFormat="1" ht="13.5" customHeight="1">
      <c r="A249" s="24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25"/>
      <c r="AL249" s="25"/>
      <c r="AM249" s="26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</row>
    <row r="250" spans="1:76" s="3" customFormat="1" ht="13.5" customHeight="1">
      <c r="A250" s="24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25"/>
      <c r="AL250" s="25"/>
      <c r="AM250" s="26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</row>
    <row r="251" spans="1:76" s="3" customFormat="1" ht="13.5" customHeight="1">
      <c r="A251" s="24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25"/>
      <c r="AL251" s="25"/>
      <c r="AM251" s="26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</row>
    <row r="252" spans="1:76" s="3" customFormat="1" ht="13.5" customHeight="1">
      <c r="A252" s="24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25"/>
      <c r="AL252" s="25"/>
      <c r="AM252" s="26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</row>
    <row r="253" spans="1:76" s="3" customFormat="1" ht="13.5" customHeight="1">
      <c r="A253" s="24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25"/>
      <c r="AL253" s="25"/>
      <c r="AM253" s="26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</row>
    <row r="254" spans="1:76" s="3" customFormat="1" ht="13.5" customHeight="1">
      <c r="A254" s="24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25"/>
      <c r="AL254" s="25"/>
      <c r="AM254" s="26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</row>
    <row r="255" spans="1:76" s="3" customFormat="1" ht="13.5" customHeight="1">
      <c r="A255" s="24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25"/>
      <c r="AL255" s="25"/>
      <c r="AM255" s="26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</row>
    <row r="256" spans="1:76" s="3" customFormat="1" ht="13.5" customHeight="1">
      <c r="A256" s="24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25"/>
      <c r="AL256" s="25"/>
      <c r="AM256" s="26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</row>
    <row r="257" spans="1:76" s="3" customFormat="1" ht="13.5" customHeight="1">
      <c r="A257" s="24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25"/>
      <c r="AL257" s="25"/>
      <c r="AM257" s="26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</row>
    <row r="258" spans="1:76" s="3" customFormat="1" ht="13.5" customHeight="1">
      <c r="A258" s="24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25"/>
      <c r="AL258" s="25"/>
      <c r="AM258" s="26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</row>
    <row r="259" spans="1:76" s="3" customFormat="1" ht="13.5" customHeight="1">
      <c r="A259" s="24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25"/>
      <c r="AL259" s="25"/>
      <c r="AM259" s="26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</row>
    <row r="260" spans="1:76" s="3" customFormat="1" ht="13.5" customHeight="1">
      <c r="A260" s="24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25"/>
      <c r="AL260" s="25"/>
      <c r="AM260" s="26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</row>
    <row r="261" spans="1:76" s="3" customFormat="1" ht="13.5" customHeight="1">
      <c r="A261" s="24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25"/>
      <c r="AL261" s="25"/>
      <c r="AM261" s="26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</row>
    <row r="262" spans="1:76" s="3" customFormat="1" ht="13.5" customHeight="1">
      <c r="A262" s="24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25"/>
      <c r="AL262" s="25"/>
      <c r="AM262" s="26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</row>
    <row r="263" spans="1:76" s="3" customFormat="1" ht="13.5" customHeight="1">
      <c r="A263" s="24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25"/>
      <c r="AL263" s="25"/>
      <c r="AM263" s="26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</row>
    <row r="264" spans="1:76" s="3" customFormat="1" ht="13.5" customHeight="1">
      <c r="A264" s="24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25"/>
      <c r="AL264" s="25"/>
      <c r="AM264" s="26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</row>
    <row r="265" spans="1:76" s="3" customFormat="1" ht="13.5" customHeight="1">
      <c r="A265" s="24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25"/>
      <c r="AL265" s="25"/>
      <c r="AM265" s="26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</row>
    <row r="266" spans="1:76" s="3" customFormat="1" ht="13.5" customHeight="1">
      <c r="A266" s="24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25"/>
      <c r="AL266" s="25"/>
      <c r="AM266" s="26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</row>
    <row r="267" spans="1:76" s="3" customFormat="1" ht="13.5" customHeight="1">
      <c r="A267" s="24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25"/>
      <c r="AL267" s="25"/>
      <c r="AM267" s="26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</row>
    <row r="268" spans="1:76" s="3" customFormat="1" ht="13.5" customHeight="1">
      <c r="A268" s="24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25"/>
      <c r="AL268" s="25"/>
      <c r="AM268" s="26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</row>
    <row r="269" spans="1:76" s="3" customFormat="1" ht="13.5" customHeight="1">
      <c r="A269" s="24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25"/>
      <c r="AL269" s="25"/>
      <c r="AM269" s="26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</row>
    <row r="270" spans="1:76" s="3" customFormat="1" ht="13.5" customHeight="1">
      <c r="A270" s="24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25"/>
      <c r="AL270" s="25"/>
      <c r="AM270" s="26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</row>
    <row r="271" spans="1:76" s="3" customFormat="1" ht="13.5" customHeight="1">
      <c r="A271" s="24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25"/>
      <c r="AL271" s="25"/>
      <c r="AM271" s="26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</row>
    <row r="272" spans="1:76" s="3" customFormat="1" ht="13.5" customHeight="1">
      <c r="A272" s="24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25"/>
      <c r="AL272" s="25"/>
      <c r="AM272" s="26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</row>
    <row r="273" spans="1:76" s="3" customFormat="1" ht="13.5" customHeight="1">
      <c r="A273" s="24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25"/>
      <c r="AL273" s="25"/>
      <c r="AM273" s="26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</row>
    <row r="274" spans="1:76" s="3" customFormat="1" ht="13.5" customHeight="1">
      <c r="A274" s="24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25"/>
      <c r="AL274" s="25"/>
      <c r="AM274" s="26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</row>
    <row r="275" spans="1:76" s="3" customFormat="1" ht="13.5" customHeight="1">
      <c r="A275" s="24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25"/>
      <c r="AL275" s="25"/>
      <c r="AM275" s="26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</row>
    <row r="276" spans="1:76" s="3" customFormat="1" ht="13.5" customHeight="1">
      <c r="A276" s="24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25"/>
      <c r="AL276" s="25"/>
      <c r="AM276" s="26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</row>
    <row r="277" spans="1:76" s="3" customFormat="1" ht="13.5" customHeight="1">
      <c r="A277" s="24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25"/>
      <c r="AL277" s="25"/>
      <c r="AM277" s="26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</row>
    <row r="278" spans="1:76" s="3" customFormat="1" ht="13.5" customHeight="1">
      <c r="A278" s="24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25"/>
      <c r="AL278" s="25"/>
      <c r="AM278" s="26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</row>
    <row r="279" spans="1:76" s="3" customFormat="1" ht="13.5" customHeight="1">
      <c r="A279" s="24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25"/>
      <c r="AL279" s="25"/>
      <c r="AM279" s="26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</row>
    <row r="280" spans="1:76" s="3" customFormat="1" ht="13.5" customHeight="1">
      <c r="A280" s="24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25"/>
      <c r="AL280" s="25"/>
      <c r="AM280" s="26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</row>
    <row r="281" spans="1:76" s="3" customFormat="1" ht="13.5" customHeight="1">
      <c r="A281" s="24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25"/>
      <c r="AL281" s="25"/>
      <c r="AM281" s="26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</row>
    <row r="282" spans="1:76" s="3" customFormat="1" ht="13.5" customHeight="1">
      <c r="A282" s="24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25"/>
      <c r="AL282" s="25"/>
      <c r="AM282" s="26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</row>
    <row r="283" spans="1:76" s="3" customFormat="1" ht="13.5" customHeight="1">
      <c r="A283" s="24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25"/>
      <c r="AL283" s="25"/>
      <c r="AM283" s="26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</row>
    <row r="284" spans="1:76" s="3" customFormat="1" ht="13.5" customHeight="1">
      <c r="A284" s="24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25"/>
      <c r="AL284" s="25"/>
      <c r="AM284" s="26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</row>
    <row r="285" spans="1:76" s="3" customFormat="1" ht="13.5" customHeight="1">
      <c r="A285" s="24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25"/>
      <c r="AL285" s="25"/>
      <c r="AM285" s="26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</row>
    <row r="286" spans="1:76" s="3" customFormat="1" ht="13.5" customHeight="1">
      <c r="A286" s="24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25"/>
      <c r="AL286" s="25"/>
      <c r="AM286" s="26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</row>
    <row r="287" spans="1:76" s="3" customFormat="1" ht="13.5" customHeight="1">
      <c r="A287" s="24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25"/>
      <c r="AL287" s="25"/>
      <c r="AM287" s="26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</row>
    <row r="288" spans="1:76" s="3" customFormat="1" ht="13.5" customHeight="1">
      <c r="A288" s="24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25"/>
      <c r="AL288" s="25"/>
      <c r="AM288" s="26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</row>
    <row r="289" spans="1:76" s="3" customFormat="1" ht="13.5" customHeight="1">
      <c r="A289" s="24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25"/>
      <c r="AL289" s="25"/>
      <c r="AM289" s="26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</row>
    <row r="290" spans="1:76" s="3" customFormat="1" ht="13.5" customHeight="1">
      <c r="A290" s="24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25"/>
      <c r="AL290" s="25"/>
      <c r="AM290" s="26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</row>
    <row r="291" spans="1:76" s="3" customFormat="1" ht="13.5" customHeight="1">
      <c r="A291" s="24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25"/>
      <c r="AL291" s="25"/>
      <c r="AM291" s="26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</row>
    <row r="292" spans="1:76" s="3" customFormat="1" ht="13.5" customHeight="1">
      <c r="A292" s="24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25"/>
      <c r="AL292" s="25"/>
      <c r="AM292" s="26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</row>
    <row r="293" spans="1:76" s="3" customFormat="1" ht="13.5" customHeight="1">
      <c r="A293" s="24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25"/>
      <c r="AL293" s="25"/>
      <c r="AM293" s="26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</row>
    <row r="294" spans="1:76" s="3" customFormat="1" ht="13.5" customHeight="1">
      <c r="A294" s="24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25"/>
      <c r="AL294" s="25"/>
      <c r="AM294" s="26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</row>
    <row r="295" spans="1:76" s="3" customFormat="1" ht="13.5" customHeight="1">
      <c r="A295" s="24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25"/>
      <c r="AL295" s="25"/>
      <c r="AM295" s="26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</row>
    <row r="296" spans="1:76" s="3" customFormat="1" ht="13.5" customHeight="1">
      <c r="A296" s="24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25"/>
      <c r="AL296" s="25"/>
      <c r="AM296" s="26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</row>
    <row r="297" spans="1:76" s="3" customFormat="1" ht="13.5" customHeight="1">
      <c r="A297" s="24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25"/>
      <c r="AL297" s="25"/>
      <c r="AM297" s="26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</row>
    <row r="298" spans="1:76" s="3" customFormat="1" ht="13.5" customHeight="1">
      <c r="A298" s="24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25"/>
      <c r="AL298" s="25"/>
      <c r="AM298" s="26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</row>
    <row r="299" spans="1:76" s="3" customFormat="1" ht="13.5" customHeight="1">
      <c r="A299" s="24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25"/>
      <c r="AL299" s="25"/>
      <c r="AM299" s="26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</row>
    <row r="300" spans="1:76" s="3" customFormat="1" ht="13.5" customHeight="1">
      <c r="A300" s="24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25"/>
      <c r="AL300" s="25"/>
      <c r="AM300" s="26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</row>
    <row r="301" spans="1:76" s="3" customFormat="1" ht="13.5" customHeight="1">
      <c r="A301" s="24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25"/>
      <c r="AL301" s="25"/>
      <c r="AM301" s="26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</row>
    <row r="302" spans="1:76" s="3" customFormat="1" ht="13.5" customHeight="1">
      <c r="A302" s="24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25"/>
      <c r="AL302" s="25"/>
      <c r="AM302" s="26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</row>
    <row r="303" spans="1:76" s="3" customFormat="1" ht="13.5" customHeight="1">
      <c r="A303" s="24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25"/>
      <c r="AL303" s="25"/>
      <c r="AM303" s="26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</row>
    <row r="304" spans="1:76" s="3" customFormat="1" ht="13.5" customHeight="1">
      <c r="A304" s="24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25"/>
      <c r="AL304" s="25"/>
      <c r="AM304" s="26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</row>
    <row r="305" spans="1:76" s="3" customFormat="1" ht="13.5" customHeight="1">
      <c r="A305" s="24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25"/>
      <c r="AL305" s="25"/>
      <c r="AM305" s="26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</row>
    <row r="306" spans="1:76" s="3" customFormat="1" ht="13.5" customHeight="1">
      <c r="A306" s="24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25"/>
      <c r="AL306" s="25"/>
      <c r="AM306" s="26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</row>
    <row r="307" spans="1:76" s="3" customFormat="1" ht="13.5" customHeight="1">
      <c r="A307" s="24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25"/>
      <c r="AL307" s="25"/>
      <c r="AM307" s="26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</row>
    <row r="308" spans="1:76" s="3" customFormat="1" ht="13.5" customHeight="1">
      <c r="A308" s="24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25"/>
      <c r="AL308" s="25"/>
      <c r="AM308" s="26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</row>
    <row r="309" spans="1:76" s="3" customFormat="1" ht="13.5" customHeight="1">
      <c r="A309" s="24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25"/>
      <c r="AL309" s="25"/>
      <c r="AM309" s="26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</row>
    <row r="310" spans="1:76" s="3" customFormat="1" ht="13.5" customHeight="1">
      <c r="A310" s="24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25"/>
      <c r="AL310" s="25"/>
      <c r="AM310" s="26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</row>
    <row r="311" spans="1:76" s="3" customFormat="1" ht="13.5" customHeight="1">
      <c r="A311" s="24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25"/>
      <c r="AL311" s="25"/>
      <c r="AM311" s="26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</row>
    <row r="312" spans="1:76" s="3" customFormat="1" ht="13.5" customHeight="1">
      <c r="A312" s="24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25"/>
      <c r="AL312" s="25"/>
      <c r="AM312" s="26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</row>
    <row r="313" spans="1:76" s="3" customFormat="1" ht="13.5" customHeight="1">
      <c r="A313" s="24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25"/>
      <c r="AL313" s="25"/>
      <c r="AM313" s="26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</row>
    <row r="314" spans="1:76" s="3" customFormat="1" ht="13.5" customHeight="1">
      <c r="A314" s="24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25"/>
      <c r="AL314" s="25"/>
      <c r="AM314" s="26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</row>
    <row r="315" spans="1:76" s="3" customFormat="1" ht="13.5" customHeight="1">
      <c r="A315" s="24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25"/>
      <c r="AL315" s="25"/>
      <c r="AM315" s="26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</row>
    <row r="316" spans="1:76" s="3" customFormat="1" ht="13.5" customHeight="1">
      <c r="A316" s="24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25"/>
      <c r="AL316" s="25"/>
      <c r="AM316" s="26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</row>
    <row r="317" spans="1:76" s="3" customFormat="1" ht="13.5" customHeight="1">
      <c r="A317" s="24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25"/>
      <c r="AL317" s="25"/>
      <c r="AM317" s="26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</row>
    <row r="318" spans="1:76" s="3" customFormat="1" ht="13.5" customHeight="1">
      <c r="A318" s="24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25"/>
      <c r="AL318" s="25"/>
      <c r="AM318" s="26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</row>
    <row r="319" spans="1:76" s="3" customFormat="1" ht="13.5" customHeight="1">
      <c r="A319" s="24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25"/>
      <c r="AL319" s="25"/>
      <c r="AM319" s="26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</row>
    <row r="320" spans="1:76" s="3" customFormat="1" ht="13.5" customHeight="1">
      <c r="A320" s="24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25"/>
      <c r="AL320" s="25"/>
      <c r="AM320" s="26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</row>
    <row r="321" spans="1:76" s="3" customFormat="1" ht="13.5" customHeight="1">
      <c r="A321" s="24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25"/>
      <c r="AL321" s="25"/>
      <c r="AM321" s="26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</row>
    <row r="322" spans="1:76" s="3" customFormat="1" ht="13.5" customHeight="1">
      <c r="A322" s="24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25"/>
      <c r="AL322" s="25"/>
      <c r="AM322" s="26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</row>
    <row r="323" spans="1:76" s="3" customFormat="1" ht="13.5" customHeight="1">
      <c r="A323" s="24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25"/>
      <c r="AL323" s="25"/>
      <c r="AM323" s="26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</row>
    <row r="324" spans="1:76" s="3" customFormat="1" ht="13.5" customHeight="1">
      <c r="A324" s="24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25"/>
      <c r="AL324" s="25"/>
      <c r="AM324" s="26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</row>
    <row r="325" spans="1:76" s="3" customFormat="1" ht="13.5" customHeight="1">
      <c r="A325" s="24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25"/>
      <c r="AL325" s="25"/>
      <c r="AM325" s="26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</row>
    <row r="326" spans="1:76" s="3" customFormat="1" ht="13.5" customHeight="1">
      <c r="A326" s="24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25"/>
      <c r="AL326" s="25"/>
      <c r="AM326" s="26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</row>
    <row r="327" spans="1:76" s="3" customFormat="1" ht="13.5" customHeight="1">
      <c r="A327" s="24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25"/>
      <c r="AL327" s="25"/>
      <c r="AM327" s="26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</row>
    <row r="328" spans="1:76" s="3" customFormat="1" ht="13.5" customHeight="1">
      <c r="A328" s="24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25"/>
      <c r="AL328" s="25"/>
      <c r="AM328" s="26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</row>
    <row r="329" spans="1:76" s="3" customFormat="1" ht="13.5" customHeight="1">
      <c r="A329" s="24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25"/>
      <c r="AL329" s="25"/>
      <c r="AM329" s="26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</row>
    <row r="330" spans="1:76" s="3" customFormat="1" ht="13.5" customHeight="1">
      <c r="A330" s="24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25"/>
      <c r="AL330" s="25"/>
      <c r="AM330" s="26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</row>
    <row r="331" spans="1:76" s="3" customFormat="1" ht="13.5" customHeight="1">
      <c r="A331" s="24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25"/>
      <c r="AL331" s="25"/>
      <c r="AM331" s="26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</row>
    <row r="332" spans="1:76" s="3" customFormat="1" ht="13.5" customHeight="1">
      <c r="A332" s="24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25"/>
      <c r="AL332" s="25"/>
      <c r="AM332" s="26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</row>
    <row r="333" spans="1:76" s="3" customFormat="1" ht="13.5" customHeight="1">
      <c r="A333" s="24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25"/>
      <c r="AL333" s="25"/>
      <c r="AM333" s="26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</row>
    <row r="334" spans="1:76" s="3" customFormat="1" ht="13.5" customHeight="1">
      <c r="A334" s="24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25"/>
      <c r="AL334" s="25"/>
      <c r="AM334" s="26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</row>
    <row r="335" spans="1:76" s="3" customFormat="1" ht="14.25">
      <c r="A335" s="24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25"/>
      <c r="AL335" s="25"/>
      <c r="AM335" s="26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</row>
    <row r="336" spans="1:76" s="3" customFormat="1" ht="14.25">
      <c r="A336" s="24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25"/>
      <c r="AL336" s="25"/>
      <c r="AM336" s="26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</row>
    <row r="337" spans="1:76" s="3" customFormat="1" ht="14.25">
      <c r="A337" s="24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25"/>
      <c r="AL337" s="25"/>
      <c r="AM337" s="26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</row>
    <row r="338" spans="1:76" s="3" customFormat="1" ht="14.25">
      <c r="A338" s="24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25"/>
      <c r="AL338" s="25"/>
      <c r="AM338" s="26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</row>
    <row r="339" spans="1:76" s="3" customFormat="1" ht="14.25">
      <c r="A339" s="24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25"/>
      <c r="AL339" s="25"/>
      <c r="AM339" s="26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</row>
    <row r="340" spans="1:76" s="3" customFormat="1" ht="14.25">
      <c r="A340" s="24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25"/>
      <c r="AL340" s="25"/>
      <c r="AM340" s="26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</row>
    <row r="341" spans="1:76" s="3" customFormat="1" ht="14.25">
      <c r="A341" s="24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25"/>
      <c r="AL341" s="25"/>
      <c r="AM341" s="26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</row>
    <row r="342" spans="1:76" s="3" customFormat="1" ht="14.25">
      <c r="A342" s="24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25"/>
      <c r="AL342" s="25"/>
      <c r="AM342" s="26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</row>
    <row r="343" spans="1:76" s="3" customFormat="1" ht="14.25">
      <c r="A343" s="24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25"/>
      <c r="AL343" s="25"/>
      <c r="AM343" s="26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</row>
    <row r="344" spans="1:76" s="3" customFormat="1" ht="14.25">
      <c r="A344" s="24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25"/>
      <c r="AL344" s="25"/>
      <c r="AM344" s="26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</row>
    <row r="345" spans="1:76" s="3" customFormat="1" ht="14.25">
      <c r="A345" s="24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25"/>
      <c r="AL345" s="25"/>
      <c r="AM345" s="26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</row>
    <row r="346" spans="1:76" s="3" customFormat="1" ht="14.25">
      <c r="A346" s="24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25"/>
      <c r="AL346" s="25"/>
      <c r="AM346" s="26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</row>
    <row r="347" spans="1:76" s="3" customFormat="1" ht="14.25">
      <c r="A347" s="24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25"/>
      <c r="AL347" s="25"/>
      <c r="AM347" s="26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</row>
    <row r="348" spans="1:76" s="3" customFormat="1" ht="14.25">
      <c r="A348" s="24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25"/>
      <c r="AL348" s="25"/>
      <c r="AM348" s="26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</row>
    <row r="349" spans="1:76" s="3" customFormat="1" ht="14.25">
      <c r="A349" s="24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25"/>
      <c r="AL349" s="25"/>
      <c r="AM349" s="26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</row>
    <row r="350" spans="1:76" s="3" customFormat="1" ht="14.25">
      <c r="A350" s="24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25"/>
      <c r="AL350" s="25"/>
      <c r="AM350" s="26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</row>
    <row r="351" spans="1:76" s="3" customFormat="1" ht="14.25">
      <c r="A351" s="24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25"/>
      <c r="AL351" s="25"/>
      <c r="AM351" s="26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</row>
    <row r="352" spans="1:76" s="3" customFormat="1" ht="14.25">
      <c r="A352" s="24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25"/>
      <c r="AL352" s="25"/>
      <c r="AM352" s="26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</row>
    <row r="353" spans="1:76" s="3" customFormat="1" ht="14.25">
      <c r="A353" s="24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25"/>
      <c r="AL353" s="25"/>
      <c r="AM353" s="26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</row>
    <row r="354" spans="1:76" s="3" customFormat="1" ht="14.25">
      <c r="A354" s="24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25"/>
      <c r="AL354" s="25"/>
      <c r="AM354" s="26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</row>
    <row r="355" spans="1:76" s="3" customFormat="1" ht="14.25">
      <c r="A355" s="24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25"/>
      <c r="AL355" s="25"/>
      <c r="AM355" s="26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</row>
    <row r="356" spans="1:76" s="3" customFormat="1" ht="14.25">
      <c r="A356" s="24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25"/>
      <c r="AL356" s="25"/>
      <c r="AM356" s="26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</row>
    <row r="357" spans="1:76" s="3" customFormat="1" ht="14.25">
      <c r="A357" s="24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25"/>
      <c r="AL357" s="25"/>
      <c r="AM357" s="26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</row>
    <row r="358" spans="1:76" s="3" customFormat="1" ht="14.25">
      <c r="A358" s="24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25"/>
      <c r="AL358" s="25"/>
      <c r="AM358" s="26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</row>
    <row r="359" spans="1:76" s="3" customFormat="1" ht="14.25">
      <c r="A359" s="24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25"/>
      <c r="AL359" s="25"/>
      <c r="AM359" s="26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</row>
    <row r="360" spans="1:76" s="3" customFormat="1" ht="14.25">
      <c r="A360" s="24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25"/>
      <c r="AL360" s="25"/>
      <c r="AM360" s="26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</row>
    <row r="361" spans="1:76" s="3" customFormat="1" ht="14.25">
      <c r="A361" s="24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25"/>
      <c r="AL361" s="25"/>
      <c r="AM361" s="26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</row>
    <row r="362" spans="1:76" s="3" customFormat="1" ht="14.25">
      <c r="A362" s="24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25"/>
      <c r="AL362" s="25"/>
      <c r="AM362" s="26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</row>
    <row r="363" spans="1:76" s="3" customFormat="1" ht="14.25">
      <c r="A363" s="24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25"/>
      <c r="AL363" s="25"/>
      <c r="AM363" s="26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</row>
    <row r="364" spans="1:76" s="3" customFormat="1" ht="14.25">
      <c r="A364" s="24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25"/>
      <c r="AL364" s="25"/>
      <c r="AM364" s="26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</row>
    <row r="365" spans="1:76" s="3" customFormat="1" ht="14.25">
      <c r="A365" s="24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25"/>
      <c r="AL365" s="25"/>
      <c r="AM365" s="26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</row>
    <row r="366" spans="1:76" s="3" customFormat="1" ht="14.25">
      <c r="A366" s="24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25"/>
      <c r="AL366" s="25"/>
      <c r="AM366" s="26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</row>
    <row r="367" spans="1:76" s="3" customFormat="1" ht="14.25">
      <c r="A367" s="24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25"/>
      <c r="AL367" s="25"/>
      <c r="AM367" s="26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</row>
    <row r="368" spans="1:76" s="3" customFormat="1" ht="14.25">
      <c r="A368" s="24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25"/>
      <c r="AL368" s="25"/>
      <c r="AM368" s="26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</row>
    <row r="369" spans="1:76" s="3" customFormat="1" ht="14.25">
      <c r="A369" s="24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25"/>
      <c r="AL369" s="25"/>
      <c r="AM369" s="26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</row>
    <row r="370" spans="1:76" s="3" customFormat="1" ht="14.25">
      <c r="A370" s="24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25"/>
      <c r="AL370" s="25"/>
      <c r="AM370" s="26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</row>
    <row r="371" spans="1:76" s="3" customFormat="1" ht="14.25">
      <c r="A371" s="24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25"/>
      <c r="AL371" s="25"/>
      <c r="AM371" s="26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</row>
    <row r="372" spans="1:76" s="3" customFormat="1" ht="14.25">
      <c r="A372" s="24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25"/>
      <c r="AL372" s="25"/>
      <c r="AM372" s="26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</row>
    <row r="373" spans="1:76" s="3" customFormat="1" ht="14.25">
      <c r="A373" s="24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25"/>
      <c r="AL373" s="25"/>
      <c r="AM373" s="26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</row>
    <row r="374" spans="1:76" s="3" customFormat="1" ht="14.25">
      <c r="A374" s="24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25"/>
      <c r="AL374" s="25"/>
      <c r="AM374" s="26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</row>
    <row r="375" spans="1:76" s="3" customFormat="1" ht="14.25">
      <c r="A375" s="24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25"/>
      <c r="AL375" s="25"/>
      <c r="AM375" s="26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</row>
    <row r="376" spans="1:76" s="3" customFormat="1" ht="14.25">
      <c r="A376" s="24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25"/>
      <c r="AL376" s="25"/>
      <c r="AM376" s="26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</row>
    <row r="377" spans="1:76" s="3" customFormat="1" ht="14.25">
      <c r="A377" s="24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25"/>
      <c r="AL377" s="25"/>
      <c r="AM377" s="26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</row>
    <row r="378" spans="1:76" s="3" customFormat="1" ht="14.25">
      <c r="A378" s="24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25"/>
      <c r="AL378" s="25"/>
      <c r="AM378" s="26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</row>
    <row r="379" spans="1:76" s="3" customFormat="1" ht="14.25">
      <c r="A379" s="24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25"/>
      <c r="AL379" s="25"/>
      <c r="AM379" s="26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</row>
    <row r="380" spans="1:76" s="3" customFormat="1" ht="14.25">
      <c r="A380" s="24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25"/>
      <c r="AL380" s="25"/>
      <c r="AM380" s="26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</row>
    <row r="381" spans="1:76" s="3" customFormat="1" ht="14.25">
      <c r="A381" s="24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25"/>
      <c r="AL381" s="25"/>
      <c r="AM381" s="26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</row>
    <row r="382" spans="1:76" s="3" customFormat="1" ht="14.25">
      <c r="A382" s="24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25"/>
      <c r="AL382" s="25"/>
      <c r="AM382" s="26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</row>
    <row r="383" spans="1:76" s="3" customFormat="1" ht="14.25">
      <c r="A383" s="24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25"/>
      <c r="AL383" s="25"/>
      <c r="AM383" s="26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</row>
    <row r="384" spans="1:76" s="3" customFormat="1" ht="14.25">
      <c r="A384" s="24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25"/>
      <c r="AL384" s="25"/>
      <c r="AM384" s="26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</row>
    <row r="385" spans="1:76" s="3" customFormat="1" ht="14.25">
      <c r="A385" s="24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25"/>
      <c r="AL385" s="25"/>
      <c r="AM385" s="26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</row>
    <row r="386" spans="1:76" s="3" customFormat="1" ht="14.25">
      <c r="A386" s="24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25"/>
      <c r="AL386" s="25"/>
      <c r="AM386" s="26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</row>
    <row r="387" spans="1:76" s="3" customFormat="1" ht="14.25">
      <c r="A387" s="24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25"/>
      <c r="AL387" s="25"/>
      <c r="AM387" s="26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</row>
    <row r="388" spans="1:76" s="3" customFormat="1" ht="14.25">
      <c r="A388" s="24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25"/>
      <c r="AL388" s="25"/>
      <c r="AM388" s="26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</row>
    <row r="389" spans="1:76" s="3" customFormat="1" ht="14.25">
      <c r="A389" s="24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25"/>
      <c r="AL389" s="25"/>
      <c r="AM389" s="26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</row>
    <row r="390" spans="1:76" s="3" customFormat="1" ht="14.25">
      <c r="A390" s="24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25"/>
      <c r="AL390" s="25"/>
      <c r="AM390" s="26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</row>
    <row r="391" spans="1:76" s="3" customFormat="1" ht="14.25">
      <c r="A391" s="24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25"/>
      <c r="AL391" s="25"/>
      <c r="AM391" s="26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</row>
    <row r="392" spans="1:76" s="3" customFormat="1" ht="14.25">
      <c r="A392" s="24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25"/>
      <c r="AL392" s="25"/>
      <c r="AM392" s="26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</row>
    <row r="393" spans="1:76" s="3" customFormat="1" ht="14.25">
      <c r="A393" s="24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25"/>
      <c r="AL393" s="25"/>
      <c r="AM393" s="26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</row>
    <row r="394" spans="1:76" s="3" customFormat="1" ht="14.25">
      <c r="A394" s="24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25"/>
      <c r="AL394" s="25"/>
      <c r="AM394" s="26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</row>
    <row r="395" spans="1:76" s="3" customFormat="1" ht="14.25">
      <c r="A395" s="24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25"/>
      <c r="AL395" s="25"/>
      <c r="AM395" s="26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</row>
    <row r="396" spans="1:76" s="3" customFormat="1" ht="14.25">
      <c r="A396" s="24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25"/>
      <c r="AL396" s="25"/>
      <c r="AM396" s="26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</row>
    <row r="397" spans="1:76" s="3" customFormat="1" ht="14.25">
      <c r="A397" s="24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25"/>
      <c r="AL397" s="25"/>
      <c r="AM397" s="26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</row>
    <row r="398" spans="1:76" s="3" customFormat="1" ht="14.25">
      <c r="A398" s="24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25"/>
      <c r="AL398" s="25"/>
      <c r="AM398" s="26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</row>
    <row r="399" spans="1:76" s="3" customFormat="1" ht="14.25">
      <c r="A399" s="24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25"/>
      <c r="AL399" s="25"/>
      <c r="AM399" s="26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</row>
    <row r="400" spans="1:76" s="3" customFormat="1" ht="14.25">
      <c r="A400" s="24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25"/>
      <c r="AL400" s="25"/>
      <c r="AM400" s="26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</row>
    <row r="401" spans="1:76" s="3" customFormat="1" ht="14.25">
      <c r="A401" s="24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25"/>
      <c r="AL401" s="25"/>
      <c r="AM401" s="26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</row>
    <row r="402" spans="1:76" s="3" customFormat="1" ht="14.25">
      <c r="A402" s="24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25"/>
      <c r="AL402" s="25"/>
      <c r="AM402" s="26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</row>
    <row r="403" spans="1:76" s="3" customFormat="1" ht="14.25">
      <c r="A403" s="24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25"/>
      <c r="AL403" s="25"/>
      <c r="AM403" s="26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</row>
    <row r="404" spans="1:76" s="3" customFormat="1" ht="14.25">
      <c r="A404" s="24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25"/>
      <c r="AL404" s="25"/>
      <c r="AM404" s="26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</row>
    <row r="405" spans="1:76" s="3" customFormat="1" ht="14.25">
      <c r="A405" s="24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25"/>
      <c r="AL405" s="25"/>
      <c r="AM405" s="26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</row>
    <row r="406" spans="1:76" s="3" customFormat="1" ht="14.25">
      <c r="A406" s="24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25"/>
      <c r="AL406" s="25"/>
      <c r="AM406" s="26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</row>
    <row r="407" spans="1:76" s="3" customFormat="1" ht="14.25">
      <c r="A407" s="24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25"/>
      <c r="AL407" s="25"/>
      <c r="AM407" s="26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</row>
    <row r="408" spans="1:76" s="3" customFormat="1" ht="14.25">
      <c r="A408" s="24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25"/>
      <c r="AL408" s="25"/>
      <c r="AM408" s="26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</row>
    <row r="409" spans="1:76" s="3" customFormat="1" ht="14.25">
      <c r="A409" s="24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25"/>
      <c r="AL409" s="25"/>
      <c r="AM409" s="26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</row>
    <row r="410" spans="1:76" s="3" customFormat="1" ht="14.25">
      <c r="A410" s="24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25"/>
      <c r="AL410" s="25"/>
      <c r="AM410" s="26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</row>
    <row r="411" spans="1:76" s="3" customFormat="1" ht="14.25">
      <c r="A411" s="24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25"/>
      <c r="AL411" s="25"/>
      <c r="AM411" s="26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</row>
    <row r="412" spans="1:76" s="3" customFormat="1" ht="14.25">
      <c r="A412" s="24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25"/>
      <c r="AL412" s="25"/>
      <c r="AM412" s="26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</row>
    <row r="413" spans="1:76" s="3" customFormat="1" ht="14.25">
      <c r="A413" s="24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25"/>
      <c r="AL413" s="25"/>
      <c r="AM413" s="26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</row>
    <row r="414" spans="1:76" s="3" customFormat="1" ht="14.25">
      <c r="A414" s="24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25"/>
      <c r="AL414" s="25"/>
      <c r="AM414" s="26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</row>
    <row r="415" spans="1:76" s="3" customFormat="1" ht="14.25">
      <c r="A415" s="24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25"/>
      <c r="AL415" s="25"/>
      <c r="AM415" s="26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</row>
    <row r="416" spans="1:76" s="3" customFormat="1" ht="14.25">
      <c r="A416" s="24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25"/>
      <c r="AL416" s="25"/>
      <c r="AM416" s="26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</row>
    <row r="417" spans="1:76" s="3" customFormat="1" ht="14.25">
      <c r="A417" s="24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25"/>
      <c r="AL417" s="25"/>
      <c r="AM417" s="26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</row>
    <row r="418" spans="1:76" s="3" customFormat="1" ht="14.25">
      <c r="A418" s="24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25"/>
      <c r="AL418" s="25"/>
      <c r="AM418" s="26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</row>
    <row r="419" spans="1:76" s="3" customFormat="1" ht="14.25">
      <c r="A419" s="24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25"/>
      <c r="AL419" s="25"/>
      <c r="AM419" s="26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</row>
    <row r="420" spans="1:76" s="3" customFormat="1" ht="14.25">
      <c r="A420" s="24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25"/>
      <c r="AL420" s="25"/>
      <c r="AM420" s="26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</row>
    <row r="421" spans="1:76" s="3" customFormat="1" ht="14.25">
      <c r="A421" s="24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25"/>
      <c r="AL421" s="25"/>
      <c r="AM421" s="26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</row>
    <row r="422" spans="1:76" s="3" customFormat="1" ht="14.25">
      <c r="A422" s="24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25"/>
      <c r="AL422" s="25"/>
      <c r="AM422" s="26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</row>
    <row r="423" spans="1:76" s="3" customFormat="1" ht="14.25">
      <c r="A423" s="24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25"/>
      <c r="AL423" s="25"/>
      <c r="AM423" s="26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</row>
    <row r="424" spans="1:76" s="3" customFormat="1" ht="14.25">
      <c r="A424" s="24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25"/>
      <c r="AL424" s="25"/>
      <c r="AM424" s="26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</row>
    <row r="425" spans="1:76" s="3" customFormat="1" ht="14.25">
      <c r="A425" s="24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25"/>
      <c r="AL425" s="25"/>
      <c r="AM425" s="26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</row>
    <row r="426" spans="1:76" s="3" customFormat="1" ht="14.25">
      <c r="A426" s="24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25"/>
      <c r="AL426" s="25"/>
      <c r="AM426" s="26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</row>
    <row r="427" spans="1:76" s="3" customFormat="1" ht="14.25">
      <c r="A427" s="24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25"/>
      <c r="AL427" s="25"/>
      <c r="AM427" s="26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</row>
    <row r="428" spans="1:76" s="3" customFormat="1" ht="14.25">
      <c r="A428" s="24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25"/>
      <c r="AL428" s="25"/>
      <c r="AM428" s="26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</row>
    <row r="429" spans="1:76" s="3" customFormat="1" ht="14.25">
      <c r="A429" s="24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25"/>
      <c r="AL429" s="25"/>
      <c r="AM429" s="26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</row>
    <row r="430" spans="1:76" s="3" customFormat="1" ht="14.25">
      <c r="A430" s="24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25"/>
      <c r="AL430" s="25"/>
      <c r="AM430" s="26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</row>
    <row r="431" spans="1:76" s="3" customFormat="1" ht="14.25">
      <c r="A431" s="24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25"/>
      <c r="AL431" s="25"/>
      <c r="AM431" s="26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</row>
    <row r="432" spans="1:76" s="3" customFormat="1" ht="14.25">
      <c r="A432" s="24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25"/>
      <c r="AL432" s="25"/>
      <c r="AM432" s="26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</row>
    <row r="433" spans="1:76" s="3" customFormat="1" ht="14.25">
      <c r="A433" s="24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25"/>
      <c r="AL433" s="25"/>
      <c r="AM433" s="26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</row>
    <row r="434" spans="1:76" s="3" customFormat="1" ht="14.25">
      <c r="A434" s="24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25"/>
      <c r="AL434" s="25"/>
      <c r="AM434" s="26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</row>
    <row r="435" spans="1:76" s="3" customFormat="1" ht="14.25">
      <c r="A435" s="24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25"/>
      <c r="AL435" s="25"/>
      <c r="AM435" s="26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</row>
    <row r="436" spans="1:76" s="3" customFormat="1" ht="14.25">
      <c r="A436" s="24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25"/>
      <c r="AL436" s="25"/>
      <c r="AM436" s="26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</row>
    <row r="437" spans="1:76" s="3" customFormat="1" ht="14.25">
      <c r="A437" s="24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25"/>
      <c r="AL437" s="25"/>
      <c r="AM437" s="26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</row>
    <row r="438" spans="1:76" s="3" customFormat="1" ht="14.25">
      <c r="A438" s="24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25"/>
      <c r="AL438" s="25"/>
      <c r="AM438" s="26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</row>
    <row r="439" spans="1:76" s="3" customFormat="1" ht="14.25">
      <c r="A439" s="24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25"/>
      <c r="AL439" s="25"/>
      <c r="AM439" s="26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</row>
    <row r="440" spans="1:76" s="3" customFormat="1" ht="14.25">
      <c r="A440" s="24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25"/>
      <c r="AL440" s="25"/>
      <c r="AM440" s="26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</row>
    <row r="441" spans="1:76" s="3" customFormat="1" ht="14.25">
      <c r="A441" s="24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25"/>
      <c r="AL441" s="25"/>
      <c r="AM441" s="26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</row>
    <row r="442" spans="1:76" s="3" customFormat="1" ht="14.25">
      <c r="A442" s="24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25"/>
      <c r="AL442" s="25"/>
      <c r="AM442" s="26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</row>
    <row r="443" spans="1:76" s="3" customFormat="1" ht="14.25">
      <c r="A443" s="24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25"/>
      <c r="AL443" s="25"/>
      <c r="AM443" s="26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</row>
    <row r="444" spans="1:76" s="3" customFormat="1" ht="14.25">
      <c r="A444" s="24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25"/>
      <c r="AL444" s="25"/>
      <c r="AM444" s="26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</row>
    <row r="445" spans="1:76" s="3" customFormat="1" ht="14.25">
      <c r="A445" s="24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25"/>
      <c r="AL445" s="25"/>
      <c r="AM445" s="26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</row>
    <row r="446" spans="1:76" s="3" customFormat="1" ht="14.25">
      <c r="A446" s="24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25"/>
      <c r="AL446" s="25"/>
      <c r="AM446" s="26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</row>
    <row r="447" spans="1:76" s="3" customFormat="1" ht="14.25">
      <c r="A447" s="24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25"/>
      <c r="AL447" s="25"/>
      <c r="AM447" s="26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</row>
    <row r="448" spans="1:76" s="3" customFormat="1" ht="14.25">
      <c r="A448" s="24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25"/>
      <c r="AL448" s="25"/>
      <c r="AM448" s="26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</row>
    <row r="449" spans="1:76" s="3" customFormat="1" ht="14.25">
      <c r="A449" s="24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25"/>
      <c r="AL449" s="25"/>
      <c r="AM449" s="26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</row>
    <row r="450" spans="1:76" s="3" customFormat="1" ht="14.25">
      <c r="A450" s="24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25"/>
      <c r="AL450" s="25"/>
      <c r="AM450" s="26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</row>
    <row r="451" spans="1:76" s="3" customFormat="1" ht="14.25">
      <c r="A451" s="24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25"/>
      <c r="AL451" s="25"/>
      <c r="AM451" s="26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</row>
    <row r="452" spans="1:76" s="3" customFormat="1" ht="14.25">
      <c r="A452" s="24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25"/>
      <c r="AL452" s="25"/>
      <c r="AM452" s="26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</row>
    <row r="453" spans="1:76" s="3" customFormat="1" ht="14.25">
      <c r="A453" s="24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25"/>
      <c r="AL453" s="25"/>
      <c r="AM453" s="26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</row>
    <row r="454" spans="1:76" s="3" customFormat="1" ht="14.25">
      <c r="A454" s="24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25"/>
      <c r="AL454" s="25"/>
      <c r="AM454" s="26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</row>
    <row r="455" spans="1:76" s="3" customFormat="1" ht="14.25">
      <c r="A455" s="24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25"/>
      <c r="AL455" s="25"/>
      <c r="AM455" s="26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</row>
    <row r="456" spans="1:76" s="3" customFormat="1" ht="14.25">
      <c r="A456" s="24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25"/>
      <c r="AL456" s="25"/>
      <c r="AM456" s="26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</row>
    <row r="457" spans="1:76" s="3" customFormat="1" ht="14.25">
      <c r="A457" s="24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25"/>
      <c r="AL457" s="25"/>
      <c r="AM457" s="26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</row>
    <row r="458" spans="1:76" s="3" customFormat="1" ht="14.25">
      <c r="A458" s="24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25"/>
      <c r="AL458" s="25"/>
      <c r="AM458" s="26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</row>
    <row r="459" spans="1:76" s="3" customFormat="1" ht="14.25">
      <c r="A459" s="24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25"/>
      <c r="AL459" s="25"/>
      <c r="AM459" s="26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</row>
    <row r="460" spans="1:76" s="3" customFormat="1" ht="14.25">
      <c r="A460" s="24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25"/>
      <c r="AL460" s="25"/>
      <c r="AM460" s="26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</row>
    <row r="461" spans="1:76" s="3" customFormat="1" ht="14.25">
      <c r="A461" s="24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25"/>
      <c r="AL461" s="25"/>
      <c r="AM461" s="26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</row>
    <row r="462" spans="1:76" s="3" customFormat="1" ht="14.25">
      <c r="A462" s="24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25"/>
      <c r="AL462" s="25"/>
      <c r="AM462" s="26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</row>
    <row r="463" spans="1:76" s="3" customFormat="1" ht="14.25">
      <c r="A463" s="24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25"/>
      <c r="AL463" s="25"/>
      <c r="AM463" s="26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</row>
    <row r="464" spans="1:76" s="3" customFormat="1" ht="14.25">
      <c r="A464" s="24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25"/>
      <c r="AL464" s="25"/>
      <c r="AM464" s="26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</row>
    <row r="465" spans="1:76" s="3" customFormat="1" ht="14.25">
      <c r="A465" s="24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25"/>
      <c r="AL465" s="25"/>
      <c r="AM465" s="26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</row>
    <row r="466" spans="1:76" s="3" customFormat="1" ht="14.25">
      <c r="A466" s="24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25"/>
      <c r="AL466" s="25"/>
      <c r="AM466" s="26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</row>
    <row r="467" spans="1:76" s="3" customFormat="1" ht="14.25">
      <c r="A467" s="24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25"/>
      <c r="AL467" s="25"/>
      <c r="AM467" s="26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</row>
    <row r="468" spans="1:76" s="3" customFormat="1" ht="14.25">
      <c r="A468" s="24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25"/>
      <c r="AL468" s="25"/>
      <c r="AM468" s="26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</row>
    <row r="469" spans="1:76" s="3" customFormat="1" ht="14.25">
      <c r="A469" s="24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25"/>
      <c r="AL469" s="25"/>
      <c r="AM469" s="26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</row>
    <row r="470" spans="1:76" s="3" customFormat="1" ht="14.25">
      <c r="A470" s="24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25"/>
      <c r="AL470" s="25"/>
      <c r="AM470" s="26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</row>
    <row r="471" spans="1:76" s="3" customFormat="1" ht="14.25">
      <c r="A471" s="24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25"/>
      <c r="AL471" s="25"/>
      <c r="AM471" s="26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</row>
    <row r="472" spans="1:76" s="3" customFormat="1" ht="14.25">
      <c r="A472" s="24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25"/>
      <c r="AL472" s="25"/>
      <c r="AM472" s="26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</row>
    <row r="473" spans="1:76" s="3" customFormat="1" ht="14.25">
      <c r="A473" s="24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25"/>
      <c r="AL473" s="25"/>
      <c r="AM473" s="26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</row>
    <row r="474" spans="1:76" s="3" customFormat="1" ht="14.25">
      <c r="A474" s="24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25"/>
      <c r="AL474" s="25"/>
      <c r="AM474" s="26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</row>
    <row r="475" spans="1:76" s="3" customFormat="1" ht="14.25">
      <c r="A475" s="24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25"/>
      <c r="AL475" s="25"/>
      <c r="AM475" s="26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</row>
    <row r="476" spans="1:76" s="3" customFormat="1" ht="14.25">
      <c r="A476" s="24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25"/>
      <c r="AL476" s="25"/>
      <c r="AM476" s="26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</row>
    <row r="477" spans="1:76" s="3" customFormat="1" ht="14.25">
      <c r="A477" s="24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25"/>
      <c r="AL477" s="25"/>
      <c r="AM477" s="26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</row>
    <row r="478" spans="1:76" s="3" customFormat="1" ht="14.25">
      <c r="A478" s="24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25"/>
      <c r="AL478" s="25"/>
      <c r="AM478" s="26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</row>
    <row r="479" spans="1:76" s="3" customFormat="1" ht="14.25">
      <c r="A479" s="24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25"/>
      <c r="AL479" s="25"/>
      <c r="AM479" s="26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</row>
    <row r="480" spans="1:76" s="3" customFormat="1" ht="14.25">
      <c r="A480" s="24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25"/>
      <c r="AL480" s="25"/>
      <c r="AM480" s="26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</row>
    <row r="481" spans="1:76" s="3" customFormat="1" ht="14.25">
      <c r="A481" s="24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25"/>
      <c r="AL481" s="25"/>
      <c r="AM481" s="26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</row>
    <row r="482" spans="1:76" s="3" customFormat="1" ht="14.25">
      <c r="A482" s="24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25"/>
      <c r="AL482" s="25"/>
      <c r="AM482" s="26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</row>
    <row r="483" spans="1:76" s="3" customFormat="1" ht="14.25">
      <c r="A483" s="24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25"/>
      <c r="AL483" s="25"/>
      <c r="AM483" s="26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</row>
    <row r="484" spans="1:76" s="3" customFormat="1" ht="14.25">
      <c r="A484" s="24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25"/>
      <c r="AL484" s="25"/>
      <c r="AM484" s="26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</row>
    <row r="485" spans="1:76" s="3" customFormat="1" ht="14.25">
      <c r="A485" s="24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25"/>
      <c r="AL485" s="25"/>
      <c r="AM485" s="26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</row>
    <row r="486" spans="1:76" s="3" customFormat="1" ht="14.25">
      <c r="A486" s="24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25"/>
      <c r="AL486" s="25"/>
      <c r="AM486" s="26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</row>
    <row r="487" spans="1:76" s="3" customFormat="1" ht="14.25">
      <c r="A487" s="24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25"/>
      <c r="AL487" s="25"/>
      <c r="AM487" s="26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</row>
    <row r="488" spans="1:76" s="3" customFormat="1" ht="14.25">
      <c r="A488" s="24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25"/>
      <c r="AL488" s="25"/>
      <c r="AM488" s="26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</row>
    <row r="489" spans="1:76" s="3" customFormat="1" ht="14.25">
      <c r="A489" s="24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25"/>
      <c r="AL489" s="25"/>
      <c r="AM489" s="26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</row>
    <row r="490" spans="1:76" s="3" customFormat="1" ht="14.25">
      <c r="A490" s="24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25"/>
      <c r="AL490" s="25"/>
      <c r="AM490" s="26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</row>
    <row r="491" spans="1:76" s="3" customFormat="1" ht="14.25">
      <c r="A491" s="24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25"/>
      <c r="AL491" s="25"/>
      <c r="AM491" s="26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</row>
    <row r="492" spans="1:76" s="3" customFormat="1" ht="14.25">
      <c r="A492" s="24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25"/>
      <c r="AL492" s="25"/>
      <c r="AM492" s="26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</row>
    <row r="493" spans="1:76" s="3" customFormat="1" ht="14.25">
      <c r="A493" s="24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25"/>
      <c r="AL493" s="25"/>
      <c r="AM493" s="26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</row>
    <row r="494" spans="1:76" s="3" customFormat="1" ht="14.25">
      <c r="A494" s="24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25"/>
      <c r="AL494" s="25"/>
      <c r="AM494" s="26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</row>
    <row r="495" spans="1:76" s="3" customFormat="1" ht="14.25">
      <c r="A495" s="24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25"/>
      <c r="AL495" s="25"/>
      <c r="AM495" s="26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</row>
    <row r="496" spans="1:76" s="3" customFormat="1" ht="14.25">
      <c r="A496" s="24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25"/>
      <c r="AL496" s="25"/>
      <c r="AM496" s="26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</row>
    <row r="497" spans="1:76" s="3" customFormat="1" ht="14.25">
      <c r="A497" s="24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25"/>
      <c r="AL497" s="25"/>
      <c r="AM497" s="26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</row>
    <row r="498" spans="1:76" s="3" customFormat="1" ht="14.25">
      <c r="A498" s="24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25"/>
      <c r="AL498" s="25"/>
      <c r="AM498" s="26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</row>
    <row r="499" spans="1:76" s="3" customFormat="1" ht="14.25">
      <c r="A499" s="24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25"/>
      <c r="AL499" s="25"/>
      <c r="AM499" s="26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</row>
    <row r="500" spans="1:76" s="3" customFormat="1" ht="14.25">
      <c r="A500" s="24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25"/>
      <c r="AL500" s="25"/>
      <c r="AM500" s="26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</row>
    <row r="501" spans="1:76" s="3" customFormat="1" ht="14.25">
      <c r="A501" s="24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25"/>
      <c r="AL501" s="25"/>
      <c r="AM501" s="26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</row>
    <row r="502" spans="1:76" s="3" customFormat="1" ht="14.25">
      <c r="A502" s="24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25"/>
      <c r="AL502" s="25"/>
      <c r="AM502" s="26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</row>
    <row r="503" spans="1:76" s="3" customFormat="1" ht="14.25">
      <c r="A503" s="24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25"/>
      <c r="AL503" s="25"/>
      <c r="AM503" s="26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</row>
    <row r="504" spans="1:76" s="3" customFormat="1" ht="14.25">
      <c r="A504" s="24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25"/>
      <c r="AL504" s="25"/>
      <c r="AM504" s="26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</row>
    <row r="505" spans="1:76" s="15" customFormat="1" ht="14.25" hidden="1">
      <c r="A505" s="14"/>
      <c r="AK505" s="16"/>
      <c r="AL505" s="16"/>
      <c r="AM505" s="17"/>
      <c r="AN505" s="18"/>
      <c r="AO505" s="18"/>
      <c r="AP505" s="18"/>
      <c r="AQ505" s="18"/>
      <c r="AR505" s="18"/>
      <c r="AS505" s="18"/>
      <c r="AT505" s="18"/>
      <c r="AU505" s="18"/>
      <c r="AV505" s="18"/>
      <c r="AW505" s="18"/>
      <c r="AX505" s="18"/>
      <c r="AY505" s="18"/>
      <c r="AZ505" s="18"/>
      <c r="BA505" s="18"/>
      <c r="BB505" s="18"/>
      <c r="BC505" s="18"/>
      <c r="BD505" s="18"/>
      <c r="BE505" s="18"/>
      <c r="BF505" s="18"/>
      <c r="BG505" s="18"/>
      <c r="BH505" s="18"/>
      <c r="BI505" s="18"/>
      <c r="BJ505" s="18"/>
      <c r="BK505" s="18"/>
      <c r="BL505" s="18"/>
      <c r="BM505" s="18"/>
      <c r="BN505" s="18"/>
      <c r="BO505" s="18"/>
      <c r="BP505" s="18"/>
      <c r="BQ505" s="18"/>
      <c r="BR505" s="18"/>
      <c r="BS505" s="18"/>
      <c r="BT505" s="18"/>
      <c r="BU505" s="18"/>
      <c r="BV505" s="18"/>
      <c r="BW505" s="18"/>
      <c r="BX505" s="18"/>
    </row>
    <row r="506" spans="36:66" s="52" customFormat="1" ht="14.25" hidden="1">
      <c r="AJ506" s="54">
        <v>1</v>
      </c>
      <c r="AK506" s="54">
        <v>2</v>
      </c>
      <c r="AL506" s="55">
        <v>3</v>
      </c>
      <c r="AM506" s="54">
        <v>4</v>
      </c>
      <c r="AN506" s="54">
        <v>5</v>
      </c>
      <c r="AO506" s="54">
        <v>6</v>
      </c>
      <c r="AP506" s="54">
        <v>7</v>
      </c>
      <c r="AQ506" s="54">
        <v>8</v>
      </c>
      <c r="AR506" s="54">
        <v>9</v>
      </c>
      <c r="AS506" s="54">
        <v>10</v>
      </c>
      <c r="AT506" s="54">
        <v>11</v>
      </c>
      <c r="AU506" s="54">
        <v>12</v>
      </c>
      <c r="AV506" s="54">
        <v>13</v>
      </c>
      <c r="AW506" s="54">
        <v>14</v>
      </c>
      <c r="AX506" s="54">
        <v>15</v>
      </c>
      <c r="AY506" s="54">
        <v>16</v>
      </c>
      <c r="AZ506" s="54">
        <v>17</v>
      </c>
      <c r="BA506" s="54">
        <v>18</v>
      </c>
      <c r="BB506" s="54">
        <v>19</v>
      </c>
      <c r="BC506" s="54">
        <v>20</v>
      </c>
      <c r="BD506" s="54">
        <v>21</v>
      </c>
      <c r="BE506" s="54">
        <v>22</v>
      </c>
      <c r="BF506" s="54">
        <v>23</v>
      </c>
      <c r="BG506" s="54">
        <v>24</v>
      </c>
      <c r="BH506" s="54">
        <v>25</v>
      </c>
      <c r="BI506" s="54">
        <v>26</v>
      </c>
      <c r="BJ506" s="54">
        <v>27</v>
      </c>
      <c r="BK506" s="54">
        <v>28</v>
      </c>
      <c r="BL506" s="54">
        <v>29</v>
      </c>
      <c r="BM506" s="54">
        <v>30</v>
      </c>
      <c r="BN506" s="54">
        <v>31</v>
      </c>
    </row>
    <row r="507" spans="1:65" s="52" customFormat="1" ht="14.25" customHeight="1" hidden="1">
      <c r="A507" s="54" t="s">
        <v>109</v>
      </c>
      <c r="B507" s="54">
        <v>2020</v>
      </c>
      <c r="C507" s="54">
        <v>1</v>
      </c>
      <c r="D507" s="54">
        <v>2</v>
      </c>
      <c r="E507" s="54">
        <v>3</v>
      </c>
      <c r="F507" s="54">
        <v>4</v>
      </c>
      <c r="G507" s="54">
        <v>5</v>
      </c>
      <c r="H507" s="54">
        <v>6</v>
      </c>
      <c r="I507" s="54">
        <v>7</v>
      </c>
      <c r="J507" s="54">
        <v>8</v>
      </c>
      <c r="K507" s="54">
        <v>9</v>
      </c>
      <c r="L507" s="54">
        <v>10</v>
      </c>
      <c r="M507" s="54">
        <v>11</v>
      </c>
      <c r="N507" s="54">
        <v>12</v>
      </c>
      <c r="O507" s="54">
        <v>13</v>
      </c>
      <c r="P507" s="54">
        <v>14</v>
      </c>
      <c r="Q507" s="54"/>
      <c r="R507" s="54"/>
      <c r="S507" s="54"/>
      <c r="T507" s="54"/>
      <c r="U507" s="54"/>
      <c r="V507" s="54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2"/>
      <c r="AI507" s="56" t="s">
        <v>63</v>
      </c>
      <c r="AJ507" s="56" t="s">
        <v>64</v>
      </c>
      <c r="AK507" s="56" t="s">
        <v>65</v>
      </c>
      <c r="AL507" s="56" t="s">
        <v>66</v>
      </c>
      <c r="AM507" s="56" t="s">
        <v>67</v>
      </c>
      <c r="AN507" s="56" t="s">
        <v>68</v>
      </c>
      <c r="AO507" s="56" t="s">
        <v>62</v>
      </c>
      <c r="AP507" s="56" t="s">
        <v>63</v>
      </c>
      <c r="AQ507" s="56" t="s">
        <v>64</v>
      </c>
      <c r="AR507" s="56" t="s">
        <v>65</v>
      </c>
      <c r="AS507" s="56" t="s">
        <v>66</v>
      </c>
      <c r="AT507" s="56" t="s">
        <v>67</v>
      </c>
      <c r="AU507" s="56" t="s">
        <v>68</v>
      </c>
      <c r="AV507" s="56" t="s">
        <v>62</v>
      </c>
      <c r="AW507" s="56"/>
      <c r="AX507" s="56"/>
      <c r="AY507" s="56"/>
      <c r="AZ507" s="56"/>
      <c r="BA507" s="56"/>
      <c r="BB507" s="56"/>
      <c r="BC507" s="56"/>
      <c r="BD507" s="56"/>
      <c r="BE507" s="56"/>
      <c r="BF507" s="56"/>
      <c r="BG507" s="56"/>
      <c r="BH507" s="56"/>
      <c r="BI507" s="56"/>
      <c r="BJ507" s="56"/>
      <c r="BK507" s="56"/>
      <c r="BL507" s="56"/>
      <c r="BM507" s="56"/>
    </row>
    <row r="508" spans="1:65" s="52" customFormat="1" ht="14.25" customHeight="1" hidden="1">
      <c r="A508" s="54" t="s">
        <v>76</v>
      </c>
      <c r="B508" s="54">
        <v>2020</v>
      </c>
      <c r="C508" s="54">
        <v>15</v>
      </c>
      <c r="D508" s="54">
        <v>16</v>
      </c>
      <c r="E508" s="54">
        <v>17</v>
      </c>
      <c r="F508" s="54">
        <v>18</v>
      </c>
      <c r="G508" s="54">
        <v>19</v>
      </c>
      <c r="H508" s="54">
        <v>20</v>
      </c>
      <c r="I508" s="54">
        <v>21</v>
      </c>
      <c r="J508" s="54">
        <v>22</v>
      </c>
      <c r="K508" s="54">
        <v>23</v>
      </c>
      <c r="L508" s="54">
        <v>24</v>
      </c>
      <c r="M508" s="54">
        <v>25</v>
      </c>
      <c r="N508" s="54">
        <v>26</v>
      </c>
      <c r="O508" s="54">
        <v>27</v>
      </c>
      <c r="P508" s="54">
        <v>28</v>
      </c>
      <c r="Q508" s="54">
        <v>29</v>
      </c>
      <c r="R508" s="54">
        <v>30</v>
      </c>
      <c r="S508" s="54">
        <v>31</v>
      </c>
      <c r="T508" s="54">
        <v>1</v>
      </c>
      <c r="U508" s="54">
        <v>2</v>
      </c>
      <c r="V508" s="54">
        <v>3</v>
      </c>
      <c r="W508" s="54">
        <v>4</v>
      </c>
      <c r="X508" s="54">
        <v>5</v>
      </c>
      <c r="Y508" s="54">
        <v>6</v>
      </c>
      <c r="Z508" s="54">
        <v>7</v>
      </c>
      <c r="AA508" s="54">
        <v>8</v>
      </c>
      <c r="AB508" s="54">
        <v>9</v>
      </c>
      <c r="AC508" s="54">
        <v>10</v>
      </c>
      <c r="AD508" s="54">
        <v>11</v>
      </c>
      <c r="AE508" s="54">
        <v>12</v>
      </c>
      <c r="AF508" s="54">
        <v>13</v>
      </c>
      <c r="AG508" s="54">
        <v>14</v>
      </c>
      <c r="AH508" s="2"/>
      <c r="AI508" s="56" t="s">
        <v>63</v>
      </c>
      <c r="AJ508" s="56" t="s">
        <v>64</v>
      </c>
      <c r="AK508" s="56" t="s">
        <v>65</v>
      </c>
      <c r="AL508" s="56" t="s">
        <v>66</v>
      </c>
      <c r="AM508" s="56" t="s">
        <v>67</v>
      </c>
      <c r="AN508" s="56" t="s">
        <v>68</v>
      </c>
      <c r="AO508" s="56" t="s">
        <v>62</v>
      </c>
      <c r="AP508" s="56" t="s">
        <v>63</v>
      </c>
      <c r="AQ508" s="56" t="s">
        <v>64</v>
      </c>
      <c r="AR508" s="56" t="s">
        <v>65</v>
      </c>
      <c r="AS508" s="56" t="s">
        <v>66</v>
      </c>
      <c r="AT508" s="56" t="s">
        <v>67</v>
      </c>
      <c r="AU508" s="56" t="s">
        <v>68</v>
      </c>
      <c r="AV508" s="56" t="s">
        <v>62</v>
      </c>
      <c r="AW508" s="56" t="s">
        <v>63</v>
      </c>
      <c r="AX508" s="56" t="s">
        <v>64</v>
      </c>
      <c r="AY508" s="56" t="s">
        <v>65</v>
      </c>
      <c r="AZ508" s="56" t="s">
        <v>66</v>
      </c>
      <c r="BA508" s="56" t="s">
        <v>67</v>
      </c>
      <c r="BB508" s="56" t="s">
        <v>68</v>
      </c>
      <c r="BC508" s="56" t="s">
        <v>62</v>
      </c>
      <c r="BD508" s="56" t="s">
        <v>63</v>
      </c>
      <c r="BE508" s="56" t="s">
        <v>64</v>
      </c>
      <c r="BF508" s="56" t="s">
        <v>65</v>
      </c>
      <c r="BG508" s="56" t="s">
        <v>66</v>
      </c>
      <c r="BH508" s="56" t="s">
        <v>67</v>
      </c>
      <c r="BI508" s="56" t="s">
        <v>68</v>
      </c>
      <c r="BJ508" s="56" t="s">
        <v>62</v>
      </c>
      <c r="BK508" s="56" t="s">
        <v>63</v>
      </c>
      <c r="BL508" s="56" t="s">
        <v>64</v>
      </c>
      <c r="BM508" s="56" t="s">
        <v>65</v>
      </c>
    </row>
    <row r="509" spans="1:65" s="52" customFormat="1" ht="14.25" customHeight="1" hidden="1">
      <c r="A509" s="54" t="s">
        <v>77</v>
      </c>
      <c r="B509" s="54">
        <v>2020</v>
      </c>
      <c r="C509" s="54">
        <v>15</v>
      </c>
      <c r="D509" s="54">
        <v>16</v>
      </c>
      <c r="E509" s="54">
        <v>17</v>
      </c>
      <c r="F509" s="54">
        <v>18</v>
      </c>
      <c r="G509" s="54">
        <v>19</v>
      </c>
      <c r="H509" s="54">
        <v>20</v>
      </c>
      <c r="I509" s="54">
        <v>21</v>
      </c>
      <c r="J509" s="54">
        <v>22</v>
      </c>
      <c r="K509" s="54">
        <v>23</v>
      </c>
      <c r="L509" s="54">
        <v>24</v>
      </c>
      <c r="M509" s="54">
        <v>25</v>
      </c>
      <c r="N509" s="54">
        <v>26</v>
      </c>
      <c r="O509" s="54">
        <v>27</v>
      </c>
      <c r="P509" s="54">
        <v>28</v>
      </c>
      <c r="Q509" s="54">
        <v>29</v>
      </c>
      <c r="R509" s="54">
        <v>1</v>
      </c>
      <c r="S509" s="54">
        <v>2</v>
      </c>
      <c r="T509" s="54">
        <v>3</v>
      </c>
      <c r="U509" s="54">
        <v>4</v>
      </c>
      <c r="V509" s="54">
        <v>5</v>
      </c>
      <c r="W509" s="54">
        <v>6</v>
      </c>
      <c r="X509" s="54">
        <v>7</v>
      </c>
      <c r="Y509" s="54">
        <v>8</v>
      </c>
      <c r="Z509" s="54">
        <v>9</v>
      </c>
      <c r="AA509" s="54">
        <v>10</v>
      </c>
      <c r="AB509" s="54">
        <v>11</v>
      </c>
      <c r="AC509" s="54">
        <v>12</v>
      </c>
      <c r="AD509" s="54">
        <v>13</v>
      </c>
      <c r="AE509" s="54">
        <v>14</v>
      </c>
      <c r="AF509" s="54"/>
      <c r="AG509" s="54"/>
      <c r="AH509" s="31"/>
      <c r="AI509" s="56" t="s">
        <v>66</v>
      </c>
      <c r="AJ509" s="56" t="s">
        <v>67</v>
      </c>
      <c r="AK509" s="56" t="s">
        <v>68</v>
      </c>
      <c r="AL509" s="56" t="s">
        <v>62</v>
      </c>
      <c r="AM509" s="56" t="s">
        <v>63</v>
      </c>
      <c r="AN509" s="56" t="s">
        <v>64</v>
      </c>
      <c r="AO509" s="56" t="s">
        <v>65</v>
      </c>
      <c r="AP509" s="56" t="s">
        <v>66</v>
      </c>
      <c r="AQ509" s="56" t="s">
        <v>67</v>
      </c>
      <c r="AR509" s="56" t="s">
        <v>68</v>
      </c>
      <c r="AS509" s="56" t="s">
        <v>62</v>
      </c>
      <c r="AT509" s="56" t="s">
        <v>63</v>
      </c>
      <c r="AU509" s="56" t="s">
        <v>64</v>
      </c>
      <c r="AV509" s="56" t="s">
        <v>65</v>
      </c>
      <c r="AW509" s="56" t="s">
        <v>66</v>
      </c>
      <c r="AX509" s="56" t="s">
        <v>67</v>
      </c>
      <c r="AY509" s="56" t="s">
        <v>68</v>
      </c>
      <c r="AZ509" s="56" t="s">
        <v>62</v>
      </c>
      <c r="BA509" s="56" t="s">
        <v>63</v>
      </c>
      <c r="BB509" s="56" t="s">
        <v>64</v>
      </c>
      <c r="BC509" s="56" t="s">
        <v>65</v>
      </c>
      <c r="BD509" s="56" t="s">
        <v>66</v>
      </c>
      <c r="BE509" s="56" t="s">
        <v>67</v>
      </c>
      <c r="BF509" s="56" t="s">
        <v>68</v>
      </c>
      <c r="BG509" s="56" t="s">
        <v>62</v>
      </c>
      <c r="BH509" s="56" t="s">
        <v>63</v>
      </c>
      <c r="BI509" s="56" t="s">
        <v>64</v>
      </c>
      <c r="BJ509" s="56" t="s">
        <v>65</v>
      </c>
      <c r="BK509" s="56" t="s">
        <v>66</v>
      </c>
      <c r="BL509" s="56"/>
      <c r="BM509" s="56"/>
    </row>
    <row r="510" spans="1:65" s="52" customFormat="1" ht="14.25" customHeight="1" hidden="1">
      <c r="A510" s="54" t="s">
        <v>78</v>
      </c>
      <c r="B510" s="54">
        <v>2020</v>
      </c>
      <c r="C510" s="54">
        <v>15</v>
      </c>
      <c r="D510" s="54">
        <v>16</v>
      </c>
      <c r="E510" s="54">
        <v>17</v>
      </c>
      <c r="F510" s="54">
        <v>18</v>
      </c>
      <c r="G510" s="54">
        <v>19</v>
      </c>
      <c r="H510" s="54">
        <v>20</v>
      </c>
      <c r="I510" s="54">
        <v>21</v>
      </c>
      <c r="J510" s="54">
        <v>22</v>
      </c>
      <c r="K510" s="54">
        <v>23</v>
      </c>
      <c r="L510" s="54">
        <v>24</v>
      </c>
      <c r="M510" s="54">
        <v>25</v>
      </c>
      <c r="N510" s="54">
        <v>26</v>
      </c>
      <c r="O510" s="54">
        <v>27</v>
      </c>
      <c r="P510" s="54">
        <v>28</v>
      </c>
      <c r="Q510" s="54">
        <v>29</v>
      </c>
      <c r="R510" s="54">
        <v>30</v>
      </c>
      <c r="S510" s="54">
        <v>31</v>
      </c>
      <c r="T510" s="54">
        <v>1</v>
      </c>
      <c r="U510" s="54">
        <v>2</v>
      </c>
      <c r="V510" s="54">
        <v>3</v>
      </c>
      <c r="W510" s="54">
        <v>4</v>
      </c>
      <c r="X510" s="54">
        <v>5</v>
      </c>
      <c r="Y510" s="54">
        <v>6</v>
      </c>
      <c r="Z510" s="54">
        <v>7</v>
      </c>
      <c r="AA510" s="54">
        <v>8</v>
      </c>
      <c r="AB510" s="54">
        <v>9</v>
      </c>
      <c r="AC510" s="54">
        <v>10</v>
      </c>
      <c r="AD510" s="54">
        <v>11</v>
      </c>
      <c r="AE510" s="54">
        <v>12</v>
      </c>
      <c r="AF510" s="54">
        <v>13</v>
      </c>
      <c r="AG510" s="54">
        <v>14</v>
      </c>
      <c r="AH510" s="31"/>
      <c r="AI510" s="56" t="s">
        <v>67</v>
      </c>
      <c r="AJ510" s="56" t="s">
        <v>68</v>
      </c>
      <c r="AK510" s="56" t="s">
        <v>62</v>
      </c>
      <c r="AL510" s="56" t="s">
        <v>63</v>
      </c>
      <c r="AM510" s="56" t="s">
        <v>64</v>
      </c>
      <c r="AN510" s="56" t="s">
        <v>65</v>
      </c>
      <c r="AO510" s="56" t="s">
        <v>66</v>
      </c>
      <c r="AP510" s="56" t="s">
        <v>67</v>
      </c>
      <c r="AQ510" s="56" t="s">
        <v>68</v>
      </c>
      <c r="AR510" s="56" t="s">
        <v>62</v>
      </c>
      <c r="AS510" s="56" t="s">
        <v>63</v>
      </c>
      <c r="AT510" s="56" t="s">
        <v>64</v>
      </c>
      <c r="AU510" s="56" t="s">
        <v>65</v>
      </c>
      <c r="AV510" s="56" t="s">
        <v>66</v>
      </c>
      <c r="AW510" s="56" t="s">
        <v>67</v>
      </c>
      <c r="AX510" s="56" t="s">
        <v>68</v>
      </c>
      <c r="AY510" s="56" t="s">
        <v>62</v>
      </c>
      <c r="AZ510" s="56" t="s">
        <v>63</v>
      </c>
      <c r="BA510" s="56" t="s">
        <v>64</v>
      </c>
      <c r="BB510" s="56" t="s">
        <v>65</v>
      </c>
      <c r="BC510" s="56" t="s">
        <v>66</v>
      </c>
      <c r="BD510" s="56" t="s">
        <v>67</v>
      </c>
      <c r="BE510" s="56" t="s">
        <v>68</v>
      </c>
      <c r="BF510" s="56" t="s">
        <v>62</v>
      </c>
      <c r="BG510" s="56" t="s">
        <v>63</v>
      </c>
      <c r="BH510" s="56" t="s">
        <v>64</v>
      </c>
      <c r="BI510" s="56" t="s">
        <v>65</v>
      </c>
      <c r="BJ510" s="56" t="s">
        <v>66</v>
      </c>
      <c r="BK510" s="56" t="s">
        <v>67</v>
      </c>
      <c r="BL510" s="56" t="s">
        <v>68</v>
      </c>
      <c r="BM510" s="56" t="s">
        <v>62</v>
      </c>
    </row>
    <row r="511" spans="1:65" s="52" customFormat="1" ht="14.25" customHeight="1" hidden="1">
      <c r="A511" s="54" t="s">
        <v>79</v>
      </c>
      <c r="B511" s="54">
        <v>2020</v>
      </c>
      <c r="C511" s="54">
        <v>15</v>
      </c>
      <c r="D511" s="54">
        <v>16</v>
      </c>
      <c r="E511" s="54">
        <v>17</v>
      </c>
      <c r="F511" s="54">
        <v>18</v>
      </c>
      <c r="G511" s="54">
        <v>19</v>
      </c>
      <c r="H511" s="54">
        <v>20</v>
      </c>
      <c r="I511" s="54">
        <v>21</v>
      </c>
      <c r="J511" s="54">
        <v>22</v>
      </c>
      <c r="K511" s="54">
        <v>23</v>
      </c>
      <c r="L511" s="54">
        <v>24</v>
      </c>
      <c r="M511" s="54">
        <v>25</v>
      </c>
      <c r="N511" s="54">
        <v>26</v>
      </c>
      <c r="O511" s="54">
        <v>27</v>
      </c>
      <c r="P511" s="54">
        <v>28</v>
      </c>
      <c r="Q511" s="54">
        <v>29</v>
      </c>
      <c r="R511" s="54">
        <v>30</v>
      </c>
      <c r="S511" s="54">
        <v>1</v>
      </c>
      <c r="T511" s="54">
        <v>2</v>
      </c>
      <c r="U511" s="54">
        <v>3</v>
      </c>
      <c r="V511" s="54">
        <v>4</v>
      </c>
      <c r="W511" s="54">
        <v>5</v>
      </c>
      <c r="X511" s="54">
        <v>6</v>
      </c>
      <c r="Y511" s="54">
        <v>7</v>
      </c>
      <c r="Z511" s="54">
        <v>8</v>
      </c>
      <c r="AA511" s="54">
        <v>9</v>
      </c>
      <c r="AB511" s="54">
        <v>10</v>
      </c>
      <c r="AC511" s="54">
        <v>11</v>
      </c>
      <c r="AD511" s="54">
        <v>12</v>
      </c>
      <c r="AE511" s="54">
        <v>13</v>
      </c>
      <c r="AF511" s="54">
        <v>14</v>
      </c>
      <c r="AG511" s="54"/>
      <c r="AH511" s="31"/>
      <c r="AI511" s="56" t="s">
        <v>63</v>
      </c>
      <c r="AJ511" s="56" t="s">
        <v>64</v>
      </c>
      <c r="AK511" s="56" t="s">
        <v>65</v>
      </c>
      <c r="AL511" s="56" t="s">
        <v>66</v>
      </c>
      <c r="AM511" s="56" t="s">
        <v>67</v>
      </c>
      <c r="AN511" s="56" t="s">
        <v>68</v>
      </c>
      <c r="AO511" s="56" t="s">
        <v>62</v>
      </c>
      <c r="AP511" s="56" t="s">
        <v>63</v>
      </c>
      <c r="AQ511" s="56" t="s">
        <v>64</v>
      </c>
      <c r="AR511" s="56" t="s">
        <v>65</v>
      </c>
      <c r="AS511" s="56" t="s">
        <v>66</v>
      </c>
      <c r="AT511" s="56" t="s">
        <v>67</v>
      </c>
      <c r="AU511" s="56" t="s">
        <v>68</v>
      </c>
      <c r="AV511" s="56" t="s">
        <v>62</v>
      </c>
      <c r="AW511" s="56" t="s">
        <v>63</v>
      </c>
      <c r="AX511" s="56" t="s">
        <v>64</v>
      </c>
      <c r="AY511" s="56" t="s">
        <v>65</v>
      </c>
      <c r="AZ511" s="56" t="s">
        <v>66</v>
      </c>
      <c r="BA511" s="56" t="s">
        <v>67</v>
      </c>
      <c r="BB511" s="56" t="s">
        <v>68</v>
      </c>
      <c r="BC511" s="56" t="s">
        <v>62</v>
      </c>
      <c r="BD511" s="56" t="s">
        <v>63</v>
      </c>
      <c r="BE511" s="56" t="s">
        <v>64</v>
      </c>
      <c r="BF511" s="56" t="s">
        <v>65</v>
      </c>
      <c r="BG511" s="56" t="s">
        <v>66</v>
      </c>
      <c r="BH511" s="56" t="s">
        <v>67</v>
      </c>
      <c r="BI511" s="56" t="s">
        <v>68</v>
      </c>
      <c r="BJ511" s="56" t="s">
        <v>62</v>
      </c>
      <c r="BK511" s="56" t="s">
        <v>63</v>
      </c>
      <c r="BL511" s="56" t="s">
        <v>64</v>
      </c>
      <c r="BM511" s="56"/>
    </row>
    <row r="512" spans="1:65" s="52" customFormat="1" ht="14.25" customHeight="1" hidden="1">
      <c r="A512" s="54" t="s">
        <v>80</v>
      </c>
      <c r="B512" s="54">
        <v>2020</v>
      </c>
      <c r="C512" s="54">
        <v>15</v>
      </c>
      <c r="D512" s="54">
        <v>16</v>
      </c>
      <c r="E512" s="54">
        <v>17</v>
      </c>
      <c r="F512" s="54">
        <v>18</v>
      </c>
      <c r="G512" s="54">
        <v>19</v>
      </c>
      <c r="H512" s="54">
        <v>20</v>
      </c>
      <c r="I512" s="54">
        <v>21</v>
      </c>
      <c r="J512" s="54">
        <v>22</v>
      </c>
      <c r="K512" s="54">
        <v>23</v>
      </c>
      <c r="L512" s="54">
        <v>24</v>
      </c>
      <c r="M512" s="54">
        <v>25</v>
      </c>
      <c r="N512" s="54">
        <v>26</v>
      </c>
      <c r="O512" s="54">
        <v>27</v>
      </c>
      <c r="P512" s="54">
        <v>28</v>
      </c>
      <c r="Q512" s="54">
        <v>29</v>
      </c>
      <c r="R512" s="54">
        <v>30</v>
      </c>
      <c r="S512" s="54">
        <v>31</v>
      </c>
      <c r="T512" s="54">
        <v>1</v>
      </c>
      <c r="U512" s="54">
        <v>2</v>
      </c>
      <c r="V512" s="54">
        <v>3</v>
      </c>
      <c r="W512" s="54">
        <v>4</v>
      </c>
      <c r="X512" s="54">
        <v>5</v>
      </c>
      <c r="Y512" s="54">
        <v>6</v>
      </c>
      <c r="Z512" s="54">
        <v>7</v>
      </c>
      <c r="AA512" s="54">
        <v>8</v>
      </c>
      <c r="AB512" s="54">
        <v>9</v>
      </c>
      <c r="AC512" s="54">
        <v>10</v>
      </c>
      <c r="AD512" s="54">
        <v>11</v>
      </c>
      <c r="AE512" s="54">
        <v>12</v>
      </c>
      <c r="AF512" s="54">
        <v>13</v>
      </c>
      <c r="AG512" s="54">
        <v>14</v>
      </c>
      <c r="AH512" s="31"/>
      <c r="AI512" s="56" t="s">
        <v>65</v>
      </c>
      <c r="AJ512" s="56" t="s">
        <v>66</v>
      </c>
      <c r="AK512" s="56" t="s">
        <v>67</v>
      </c>
      <c r="AL512" s="56" t="s">
        <v>68</v>
      </c>
      <c r="AM512" s="56" t="s">
        <v>62</v>
      </c>
      <c r="AN512" s="56" t="s">
        <v>63</v>
      </c>
      <c r="AO512" s="56" t="s">
        <v>64</v>
      </c>
      <c r="AP512" s="56" t="s">
        <v>65</v>
      </c>
      <c r="AQ512" s="56" t="s">
        <v>66</v>
      </c>
      <c r="AR512" s="56" t="s">
        <v>67</v>
      </c>
      <c r="AS512" s="56" t="s">
        <v>68</v>
      </c>
      <c r="AT512" s="56" t="s">
        <v>62</v>
      </c>
      <c r="AU512" s="56" t="s">
        <v>63</v>
      </c>
      <c r="AV512" s="56" t="s">
        <v>64</v>
      </c>
      <c r="AW512" s="56" t="s">
        <v>65</v>
      </c>
      <c r="AX512" s="56" t="s">
        <v>66</v>
      </c>
      <c r="AY512" s="56" t="s">
        <v>67</v>
      </c>
      <c r="AZ512" s="56" t="s">
        <v>68</v>
      </c>
      <c r="BA512" s="56" t="s">
        <v>62</v>
      </c>
      <c r="BB512" s="56" t="s">
        <v>63</v>
      </c>
      <c r="BC512" s="56" t="s">
        <v>64</v>
      </c>
      <c r="BD512" s="56" t="s">
        <v>65</v>
      </c>
      <c r="BE512" s="56" t="s">
        <v>66</v>
      </c>
      <c r="BF512" s="56" t="s">
        <v>67</v>
      </c>
      <c r="BG512" s="56" t="s">
        <v>68</v>
      </c>
      <c r="BH512" s="56" t="s">
        <v>62</v>
      </c>
      <c r="BI512" s="56" t="s">
        <v>63</v>
      </c>
      <c r="BJ512" s="56" t="s">
        <v>64</v>
      </c>
      <c r="BK512" s="56" t="s">
        <v>65</v>
      </c>
      <c r="BL512" s="56" t="s">
        <v>66</v>
      </c>
      <c r="BM512" s="56" t="s">
        <v>67</v>
      </c>
    </row>
    <row r="513" spans="1:65" s="52" customFormat="1" ht="14.25" customHeight="1" hidden="1">
      <c r="A513" s="54" t="s">
        <v>81</v>
      </c>
      <c r="B513" s="54">
        <v>2020</v>
      </c>
      <c r="C513" s="54">
        <v>15</v>
      </c>
      <c r="D513" s="54">
        <v>16</v>
      </c>
      <c r="E513" s="54">
        <v>17</v>
      </c>
      <c r="F513" s="54">
        <v>18</v>
      </c>
      <c r="G513" s="54">
        <v>19</v>
      </c>
      <c r="H513" s="54">
        <v>20</v>
      </c>
      <c r="I513" s="54">
        <v>21</v>
      </c>
      <c r="J513" s="54">
        <v>22</v>
      </c>
      <c r="K513" s="54">
        <v>23</v>
      </c>
      <c r="L513" s="54">
        <v>24</v>
      </c>
      <c r="M513" s="54">
        <v>25</v>
      </c>
      <c r="N513" s="54">
        <v>26</v>
      </c>
      <c r="O513" s="54">
        <v>27</v>
      </c>
      <c r="P513" s="54">
        <v>28</v>
      </c>
      <c r="Q513" s="54">
        <v>29</v>
      </c>
      <c r="R513" s="54">
        <v>30</v>
      </c>
      <c r="S513" s="54">
        <v>1</v>
      </c>
      <c r="T513" s="54">
        <v>2</v>
      </c>
      <c r="U513" s="54">
        <v>3</v>
      </c>
      <c r="V513" s="54">
        <v>4</v>
      </c>
      <c r="W513" s="54">
        <v>5</v>
      </c>
      <c r="X513" s="54">
        <v>6</v>
      </c>
      <c r="Y513" s="54">
        <v>7</v>
      </c>
      <c r="Z513" s="54">
        <v>8</v>
      </c>
      <c r="AA513" s="54">
        <v>9</v>
      </c>
      <c r="AB513" s="54">
        <v>10</v>
      </c>
      <c r="AC513" s="54">
        <v>11</v>
      </c>
      <c r="AD513" s="54">
        <v>12</v>
      </c>
      <c r="AE513" s="54">
        <v>13</v>
      </c>
      <c r="AF513" s="54">
        <v>14</v>
      </c>
      <c r="AG513" s="54"/>
      <c r="AH513" s="31"/>
      <c r="AI513" s="56" t="s">
        <v>68</v>
      </c>
      <c r="AJ513" s="56" t="s">
        <v>62</v>
      </c>
      <c r="AK513" s="56" t="s">
        <v>63</v>
      </c>
      <c r="AL513" s="56" t="s">
        <v>64</v>
      </c>
      <c r="AM513" s="56" t="s">
        <v>65</v>
      </c>
      <c r="AN513" s="56" t="s">
        <v>66</v>
      </c>
      <c r="AO513" s="56" t="s">
        <v>67</v>
      </c>
      <c r="AP513" s="56" t="s">
        <v>68</v>
      </c>
      <c r="AQ513" s="56" t="s">
        <v>62</v>
      </c>
      <c r="AR513" s="56" t="s">
        <v>63</v>
      </c>
      <c r="AS513" s="56" t="s">
        <v>64</v>
      </c>
      <c r="AT513" s="56" t="s">
        <v>65</v>
      </c>
      <c r="AU513" s="56" t="s">
        <v>66</v>
      </c>
      <c r="AV513" s="56" t="s">
        <v>67</v>
      </c>
      <c r="AW513" s="56" t="s">
        <v>68</v>
      </c>
      <c r="AX513" s="56" t="s">
        <v>62</v>
      </c>
      <c r="AY513" s="56" t="s">
        <v>63</v>
      </c>
      <c r="AZ513" s="56" t="s">
        <v>64</v>
      </c>
      <c r="BA513" s="56" t="s">
        <v>65</v>
      </c>
      <c r="BB513" s="56" t="s">
        <v>66</v>
      </c>
      <c r="BC513" s="56" t="s">
        <v>67</v>
      </c>
      <c r="BD513" s="56" t="s">
        <v>68</v>
      </c>
      <c r="BE513" s="56" t="s">
        <v>62</v>
      </c>
      <c r="BF513" s="56" t="s">
        <v>63</v>
      </c>
      <c r="BG513" s="56" t="s">
        <v>64</v>
      </c>
      <c r="BH513" s="56" t="s">
        <v>65</v>
      </c>
      <c r="BI513" s="56" t="s">
        <v>66</v>
      </c>
      <c r="BJ513" s="56" t="s">
        <v>67</v>
      </c>
      <c r="BK513" s="56" t="s">
        <v>68</v>
      </c>
      <c r="BL513" s="56" t="s">
        <v>62</v>
      </c>
      <c r="BM513" s="56"/>
    </row>
    <row r="514" spans="1:65" s="52" customFormat="1" ht="14.25" customHeight="1" hidden="1">
      <c r="A514" s="54" t="s">
        <v>82</v>
      </c>
      <c r="B514" s="54">
        <v>2020</v>
      </c>
      <c r="C514" s="54">
        <v>15</v>
      </c>
      <c r="D514" s="54">
        <v>16</v>
      </c>
      <c r="E514" s="54">
        <v>17</v>
      </c>
      <c r="F514" s="54">
        <v>18</v>
      </c>
      <c r="G514" s="54">
        <v>19</v>
      </c>
      <c r="H514" s="54">
        <v>20</v>
      </c>
      <c r="I514" s="54">
        <v>21</v>
      </c>
      <c r="J514" s="54">
        <v>22</v>
      </c>
      <c r="K514" s="54">
        <v>23</v>
      </c>
      <c r="L514" s="54">
        <v>24</v>
      </c>
      <c r="M514" s="54">
        <v>25</v>
      </c>
      <c r="N514" s="54">
        <v>26</v>
      </c>
      <c r="O514" s="54">
        <v>27</v>
      </c>
      <c r="P514" s="54">
        <v>28</v>
      </c>
      <c r="Q514" s="54">
        <v>29</v>
      </c>
      <c r="R514" s="54">
        <v>30</v>
      </c>
      <c r="S514" s="54">
        <v>31</v>
      </c>
      <c r="T514" s="54">
        <v>1</v>
      </c>
      <c r="U514" s="54">
        <v>2</v>
      </c>
      <c r="V514" s="54">
        <v>3</v>
      </c>
      <c r="W514" s="54">
        <v>4</v>
      </c>
      <c r="X514" s="54">
        <v>5</v>
      </c>
      <c r="Y514" s="54">
        <v>6</v>
      </c>
      <c r="Z514" s="54">
        <v>7</v>
      </c>
      <c r="AA514" s="54">
        <v>8</v>
      </c>
      <c r="AB514" s="54">
        <v>9</v>
      </c>
      <c r="AC514" s="54">
        <v>10</v>
      </c>
      <c r="AD514" s="54">
        <v>11</v>
      </c>
      <c r="AE514" s="54">
        <v>12</v>
      </c>
      <c r="AF514" s="54">
        <v>13</v>
      </c>
      <c r="AG514" s="54">
        <v>14</v>
      </c>
      <c r="AH514" s="31"/>
      <c r="AI514" s="56" t="s">
        <v>63</v>
      </c>
      <c r="AJ514" s="56" t="s">
        <v>64</v>
      </c>
      <c r="AK514" s="56" t="s">
        <v>65</v>
      </c>
      <c r="AL514" s="56" t="s">
        <v>66</v>
      </c>
      <c r="AM514" s="56" t="s">
        <v>67</v>
      </c>
      <c r="AN514" s="56" t="s">
        <v>68</v>
      </c>
      <c r="AO514" s="56" t="s">
        <v>62</v>
      </c>
      <c r="AP514" s="56" t="s">
        <v>63</v>
      </c>
      <c r="AQ514" s="56" t="s">
        <v>64</v>
      </c>
      <c r="AR514" s="56" t="s">
        <v>65</v>
      </c>
      <c r="AS514" s="56" t="s">
        <v>66</v>
      </c>
      <c r="AT514" s="56" t="s">
        <v>67</v>
      </c>
      <c r="AU514" s="56" t="s">
        <v>68</v>
      </c>
      <c r="AV514" s="56" t="s">
        <v>62</v>
      </c>
      <c r="AW514" s="56" t="s">
        <v>63</v>
      </c>
      <c r="AX514" s="56" t="s">
        <v>64</v>
      </c>
      <c r="AY514" s="56" t="s">
        <v>65</v>
      </c>
      <c r="AZ514" s="56" t="s">
        <v>66</v>
      </c>
      <c r="BA514" s="56" t="s">
        <v>67</v>
      </c>
      <c r="BB514" s="56" t="s">
        <v>68</v>
      </c>
      <c r="BC514" s="56" t="s">
        <v>62</v>
      </c>
      <c r="BD514" s="56" t="s">
        <v>63</v>
      </c>
      <c r="BE514" s="56" t="s">
        <v>64</v>
      </c>
      <c r="BF514" s="56" t="s">
        <v>65</v>
      </c>
      <c r="BG514" s="56" t="s">
        <v>66</v>
      </c>
      <c r="BH514" s="56" t="s">
        <v>67</v>
      </c>
      <c r="BI514" s="56" t="s">
        <v>68</v>
      </c>
      <c r="BJ514" s="56" t="s">
        <v>62</v>
      </c>
      <c r="BK514" s="56" t="s">
        <v>63</v>
      </c>
      <c r="BL514" s="56" t="s">
        <v>64</v>
      </c>
      <c r="BM514" s="56" t="s">
        <v>65</v>
      </c>
    </row>
    <row r="515" spans="1:65" s="52" customFormat="1" ht="14.25" customHeight="1" hidden="1">
      <c r="A515" s="54" t="s">
        <v>83</v>
      </c>
      <c r="B515" s="54">
        <v>2020</v>
      </c>
      <c r="C515" s="54">
        <v>15</v>
      </c>
      <c r="D515" s="54">
        <v>16</v>
      </c>
      <c r="E515" s="54">
        <v>17</v>
      </c>
      <c r="F515" s="54">
        <v>18</v>
      </c>
      <c r="G515" s="54">
        <v>19</v>
      </c>
      <c r="H515" s="54">
        <v>20</v>
      </c>
      <c r="I515" s="54">
        <v>21</v>
      </c>
      <c r="J515" s="54">
        <v>22</v>
      </c>
      <c r="K515" s="54">
        <v>23</v>
      </c>
      <c r="L515" s="54">
        <v>24</v>
      </c>
      <c r="M515" s="54">
        <v>25</v>
      </c>
      <c r="N515" s="54">
        <v>26</v>
      </c>
      <c r="O515" s="54">
        <v>27</v>
      </c>
      <c r="P515" s="54">
        <v>28</v>
      </c>
      <c r="Q515" s="54">
        <v>29</v>
      </c>
      <c r="R515" s="54">
        <v>30</v>
      </c>
      <c r="S515" s="54">
        <v>31</v>
      </c>
      <c r="T515" s="54">
        <v>1</v>
      </c>
      <c r="U515" s="54">
        <v>2</v>
      </c>
      <c r="V515" s="54">
        <v>3</v>
      </c>
      <c r="W515" s="54">
        <v>4</v>
      </c>
      <c r="X515" s="54">
        <v>5</v>
      </c>
      <c r="Y515" s="54">
        <v>6</v>
      </c>
      <c r="Z515" s="54">
        <v>7</v>
      </c>
      <c r="AA515" s="54">
        <v>8</v>
      </c>
      <c r="AB515" s="54">
        <v>9</v>
      </c>
      <c r="AC515" s="54">
        <v>10</v>
      </c>
      <c r="AD515" s="54">
        <v>11</v>
      </c>
      <c r="AE515" s="54">
        <v>12</v>
      </c>
      <c r="AF515" s="54">
        <v>13</v>
      </c>
      <c r="AG515" s="54">
        <v>14</v>
      </c>
      <c r="AH515" s="31"/>
      <c r="AI515" s="56" t="s">
        <v>66</v>
      </c>
      <c r="AJ515" s="56" t="s">
        <v>67</v>
      </c>
      <c r="AK515" s="56" t="s">
        <v>68</v>
      </c>
      <c r="AL515" s="56" t="s">
        <v>62</v>
      </c>
      <c r="AM515" s="56" t="s">
        <v>63</v>
      </c>
      <c r="AN515" s="56" t="s">
        <v>64</v>
      </c>
      <c r="AO515" s="56" t="s">
        <v>65</v>
      </c>
      <c r="AP515" s="56" t="s">
        <v>66</v>
      </c>
      <c r="AQ515" s="56" t="s">
        <v>67</v>
      </c>
      <c r="AR515" s="56" t="s">
        <v>68</v>
      </c>
      <c r="AS515" s="56" t="s">
        <v>62</v>
      </c>
      <c r="AT515" s="56" t="s">
        <v>63</v>
      </c>
      <c r="AU515" s="56" t="s">
        <v>64</v>
      </c>
      <c r="AV515" s="56" t="s">
        <v>65</v>
      </c>
      <c r="AW515" s="56" t="s">
        <v>66</v>
      </c>
      <c r="AX515" s="56" t="s">
        <v>67</v>
      </c>
      <c r="AY515" s="56" t="s">
        <v>68</v>
      </c>
      <c r="AZ515" s="56" t="s">
        <v>62</v>
      </c>
      <c r="BA515" s="56" t="s">
        <v>63</v>
      </c>
      <c r="BB515" s="56" t="s">
        <v>64</v>
      </c>
      <c r="BC515" s="56" t="s">
        <v>65</v>
      </c>
      <c r="BD515" s="56" t="s">
        <v>66</v>
      </c>
      <c r="BE515" s="56" t="s">
        <v>67</v>
      </c>
      <c r="BF515" s="56" t="s">
        <v>68</v>
      </c>
      <c r="BG515" s="56" t="s">
        <v>62</v>
      </c>
      <c r="BH515" s="56" t="s">
        <v>63</v>
      </c>
      <c r="BI515" s="56" t="s">
        <v>64</v>
      </c>
      <c r="BJ515" s="56" t="s">
        <v>65</v>
      </c>
      <c r="BK515" s="56" t="s">
        <v>66</v>
      </c>
      <c r="BL515" s="56" t="s">
        <v>67</v>
      </c>
      <c r="BM515" s="56" t="s">
        <v>68</v>
      </c>
    </row>
    <row r="516" spans="1:65" s="52" customFormat="1" ht="14.25" customHeight="1" hidden="1">
      <c r="A516" s="54" t="s">
        <v>84</v>
      </c>
      <c r="B516" s="54">
        <v>2020</v>
      </c>
      <c r="C516" s="54">
        <v>15</v>
      </c>
      <c r="D516" s="54">
        <v>16</v>
      </c>
      <c r="E516" s="54">
        <v>17</v>
      </c>
      <c r="F516" s="54">
        <v>18</v>
      </c>
      <c r="G516" s="54">
        <v>19</v>
      </c>
      <c r="H516" s="54">
        <v>20</v>
      </c>
      <c r="I516" s="54">
        <v>21</v>
      </c>
      <c r="J516" s="54">
        <v>22</v>
      </c>
      <c r="K516" s="54">
        <v>23</v>
      </c>
      <c r="L516" s="54">
        <v>24</v>
      </c>
      <c r="M516" s="54">
        <v>25</v>
      </c>
      <c r="N516" s="54">
        <v>26</v>
      </c>
      <c r="O516" s="54">
        <v>27</v>
      </c>
      <c r="P516" s="54">
        <v>28</v>
      </c>
      <c r="Q516" s="54">
        <v>29</v>
      </c>
      <c r="R516" s="54">
        <v>30</v>
      </c>
      <c r="S516" s="54">
        <v>1</v>
      </c>
      <c r="T516" s="54">
        <v>2</v>
      </c>
      <c r="U516" s="54">
        <v>3</v>
      </c>
      <c r="V516" s="54">
        <v>4</v>
      </c>
      <c r="W516" s="54">
        <v>5</v>
      </c>
      <c r="X516" s="54">
        <v>6</v>
      </c>
      <c r="Y516" s="54">
        <v>7</v>
      </c>
      <c r="Z516" s="54">
        <v>8</v>
      </c>
      <c r="AA516" s="54">
        <v>9</v>
      </c>
      <c r="AB516" s="54">
        <v>10</v>
      </c>
      <c r="AC516" s="54">
        <v>11</v>
      </c>
      <c r="AD516" s="54">
        <v>12</v>
      </c>
      <c r="AE516" s="54">
        <v>13</v>
      </c>
      <c r="AF516" s="54">
        <v>14</v>
      </c>
      <c r="AG516" s="54"/>
      <c r="AH516" s="31"/>
      <c r="AI516" s="56" t="s">
        <v>62</v>
      </c>
      <c r="AJ516" s="56" t="s">
        <v>63</v>
      </c>
      <c r="AK516" s="56" t="s">
        <v>64</v>
      </c>
      <c r="AL516" s="56" t="s">
        <v>65</v>
      </c>
      <c r="AM516" s="56" t="s">
        <v>66</v>
      </c>
      <c r="AN516" s="56" t="s">
        <v>67</v>
      </c>
      <c r="AO516" s="56" t="s">
        <v>68</v>
      </c>
      <c r="AP516" s="56" t="s">
        <v>62</v>
      </c>
      <c r="AQ516" s="56" t="s">
        <v>63</v>
      </c>
      <c r="AR516" s="56" t="s">
        <v>64</v>
      </c>
      <c r="AS516" s="56" t="s">
        <v>65</v>
      </c>
      <c r="AT516" s="56" t="s">
        <v>66</v>
      </c>
      <c r="AU516" s="56" t="s">
        <v>67</v>
      </c>
      <c r="AV516" s="56" t="s">
        <v>68</v>
      </c>
      <c r="AW516" s="56" t="s">
        <v>62</v>
      </c>
      <c r="AX516" s="56" t="s">
        <v>63</v>
      </c>
      <c r="AY516" s="56" t="s">
        <v>64</v>
      </c>
      <c r="AZ516" s="56" t="s">
        <v>65</v>
      </c>
      <c r="BA516" s="56" t="s">
        <v>66</v>
      </c>
      <c r="BB516" s="56" t="s">
        <v>67</v>
      </c>
      <c r="BC516" s="56" t="s">
        <v>68</v>
      </c>
      <c r="BD516" s="56" t="s">
        <v>62</v>
      </c>
      <c r="BE516" s="56" t="s">
        <v>63</v>
      </c>
      <c r="BF516" s="56" t="s">
        <v>64</v>
      </c>
      <c r="BG516" s="56" t="s">
        <v>65</v>
      </c>
      <c r="BH516" s="56" t="s">
        <v>66</v>
      </c>
      <c r="BI516" s="56" t="s">
        <v>67</v>
      </c>
      <c r="BJ516" s="56" t="s">
        <v>68</v>
      </c>
      <c r="BK516" s="56" t="s">
        <v>62</v>
      </c>
      <c r="BL516" s="56" t="s">
        <v>63</v>
      </c>
      <c r="BM516" s="56"/>
    </row>
    <row r="517" spans="1:65" s="52" customFormat="1" ht="14.25" customHeight="1" hidden="1">
      <c r="A517" s="54" t="s">
        <v>85</v>
      </c>
      <c r="B517" s="54">
        <v>2020</v>
      </c>
      <c r="C517" s="54">
        <v>15</v>
      </c>
      <c r="D517" s="54">
        <v>16</v>
      </c>
      <c r="E517" s="54">
        <v>17</v>
      </c>
      <c r="F517" s="54">
        <v>18</v>
      </c>
      <c r="G517" s="54">
        <v>19</v>
      </c>
      <c r="H517" s="54">
        <v>20</v>
      </c>
      <c r="I517" s="54">
        <v>21</v>
      </c>
      <c r="J517" s="54">
        <v>22</v>
      </c>
      <c r="K517" s="54">
        <v>23</v>
      </c>
      <c r="L517" s="54">
        <v>24</v>
      </c>
      <c r="M517" s="54">
        <v>25</v>
      </c>
      <c r="N517" s="54">
        <v>26</v>
      </c>
      <c r="O517" s="54">
        <v>27</v>
      </c>
      <c r="P517" s="54">
        <v>28</v>
      </c>
      <c r="Q517" s="54">
        <v>29</v>
      </c>
      <c r="R517" s="54">
        <v>30</v>
      </c>
      <c r="S517" s="54">
        <v>31</v>
      </c>
      <c r="T517" s="54">
        <v>1</v>
      </c>
      <c r="U517" s="54">
        <v>2</v>
      </c>
      <c r="V517" s="54">
        <v>3</v>
      </c>
      <c r="W517" s="54">
        <v>4</v>
      </c>
      <c r="X517" s="54">
        <v>5</v>
      </c>
      <c r="Y517" s="54">
        <v>6</v>
      </c>
      <c r="Z517" s="54">
        <v>7</v>
      </c>
      <c r="AA517" s="54">
        <v>8</v>
      </c>
      <c r="AB517" s="54">
        <v>9</v>
      </c>
      <c r="AC517" s="54">
        <v>10</v>
      </c>
      <c r="AD517" s="54">
        <v>11</v>
      </c>
      <c r="AE517" s="54">
        <v>12</v>
      </c>
      <c r="AF517" s="54">
        <v>13</v>
      </c>
      <c r="AG517" s="54">
        <v>14</v>
      </c>
      <c r="AH517" s="31"/>
      <c r="AI517" s="56" t="s">
        <v>64</v>
      </c>
      <c r="AJ517" s="56" t="s">
        <v>65</v>
      </c>
      <c r="AK517" s="56" t="s">
        <v>66</v>
      </c>
      <c r="AL517" s="56" t="s">
        <v>67</v>
      </c>
      <c r="AM517" s="56" t="s">
        <v>68</v>
      </c>
      <c r="AN517" s="56" t="s">
        <v>62</v>
      </c>
      <c r="AO517" s="56" t="s">
        <v>63</v>
      </c>
      <c r="AP517" s="56" t="s">
        <v>64</v>
      </c>
      <c r="AQ517" s="56" t="s">
        <v>65</v>
      </c>
      <c r="AR517" s="56" t="s">
        <v>66</v>
      </c>
      <c r="AS517" s="56" t="s">
        <v>67</v>
      </c>
      <c r="AT517" s="56" t="s">
        <v>68</v>
      </c>
      <c r="AU517" s="56" t="s">
        <v>62</v>
      </c>
      <c r="AV517" s="56" t="s">
        <v>63</v>
      </c>
      <c r="AW517" s="56" t="s">
        <v>64</v>
      </c>
      <c r="AX517" s="56" t="s">
        <v>65</v>
      </c>
      <c r="AY517" s="56" t="s">
        <v>66</v>
      </c>
      <c r="AZ517" s="56" t="s">
        <v>67</v>
      </c>
      <c r="BA517" s="56" t="s">
        <v>68</v>
      </c>
      <c r="BB517" s="56" t="s">
        <v>62</v>
      </c>
      <c r="BC517" s="56" t="s">
        <v>63</v>
      </c>
      <c r="BD517" s="56" t="s">
        <v>64</v>
      </c>
      <c r="BE517" s="56" t="s">
        <v>65</v>
      </c>
      <c r="BF517" s="56" t="s">
        <v>66</v>
      </c>
      <c r="BG517" s="56" t="s">
        <v>67</v>
      </c>
      <c r="BH517" s="56" t="s">
        <v>68</v>
      </c>
      <c r="BI517" s="56" t="s">
        <v>62</v>
      </c>
      <c r="BJ517" s="56" t="s">
        <v>63</v>
      </c>
      <c r="BK517" s="56" t="s">
        <v>64</v>
      </c>
      <c r="BL517" s="56" t="s">
        <v>65</v>
      </c>
      <c r="BM517" s="56" t="s">
        <v>66</v>
      </c>
    </row>
    <row r="518" spans="1:65" s="52" customFormat="1" ht="15" customHeight="1" hidden="1">
      <c r="A518" s="54" t="s">
        <v>86</v>
      </c>
      <c r="B518" s="54">
        <v>2020</v>
      </c>
      <c r="C518" s="54">
        <v>15</v>
      </c>
      <c r="D518" s="54">
        <v>16</v>
      </c>
      <c r="E518" s="54">
        <v>17</v>
      </c>
      <c r="F518" s="54">
        <v>18</v>
      </c>
      <c r="G518" s="54">
        <v>19</v>
      </c>
      <c r="H518" s="54">
        <v>20</v>
      </c>
      <c r="I518" s="54">
        <v>21</v>
      </c>
      <c r="J518" s="54">
        <v>22</v>
      </c>
      <c r="K518" s="54">
        <v>23</v>
      </c>
      <c r="L518" s="54">
        <v>24</v>
      </c>
      <c r="M518" s="54">
        <v>25</v>
      </c>
      <c r="N518" s="54">
        <v>26</v>
      </c>
      <c r="O518" s="54">
        <v>27</v>
      </c>
      <c r="P518" s="54">
        <v>28</v>
      </c>
      <c r="Q518" s="54">
        <v>29</v>
      </c>
      <c r="R518" s="54">
        <v>30</v>
      </c>
      <c r="S518" s="54">
        <v>1</v>
      </c>
      <c r="T518" s="54">
        <v>2</v>
      </c>
      <c r="U518" s="54">
        <v>3</v>
      </c>
      <c r="V518" s="54">
        <v>4</v>
      </c>
      <c r="W518" s="54">
        <v>5</v>
      </c>
      <c r="X518" s="54">
        <v>6</v>
      </c>
      <c r="Y518" s="54">
        <v>7</v>
      </c>
      <c r="Z518" s="54">
        <v>8</v>
      </c>
      <c r="AA518" s="54">
        <v>9</v>
      </c>
      <c r="AB518" s="54">
        <v>10</v>
      </c>
      <c r="AC518" s="54">
        <v>11</v>
      </c>
      <c r="AD518" s="54">
        <v>12</v>
      </c>
      <c r="AE518" s="54">
        <v>13</v>
      </c>
      <c r="AF518" s="54">
        <v>14</v>
      </c>
      <c r="AG518" s="54"/>
      <c r="AH518" s="31"/>
      <c r="AI518" s="56" t="s">
        <v>67</v>
      </c>
      <c r="AJ518" s="56" t="s">
        <v>68</v>
      </c>
      <c r="AK518" s="56" t="s">
        <v>62</v>
      </c>
      <c r="AL518" s="56" t="s">
        <v>63</v>
      </c>
      <c r="AM518" s="56" t="s">
        <v>64</v>
      </c>
      <c r="AN518" s="56" t="s">
        <v>65</v>
      </c>
      <c r="AO518" s="56" t="s">
        <v>66</v>
      </c>
      <c r="AP518" s="56" t="s">
        <v>67</v>
      </c>
      <c r="AQ518" s="56" t="s">
        <v>68</v>
      </c>
      <c r="AR518" s="56" t="s">
        <v>62</v>
      </c>
      <c r="AS518" s="56" t="s">
        <v>63</v>
      </c>
      <c r="AT518" s="56" t="s">
        <v>64</v>
      </c>
      <c r="AU518" s="56" t="s">
        <v>65</v>
      </c>
      <c r="AV518" s="56" t="s">
        <v>66</v>
      </c>
      <c r="AW518" s="56" t="s">
        <v>67</v>
      </c>
      <c r="AX518" s="56" t="s">
        <v>68</v>
      </c>
      <c r="AY518" s="56" t="s">
        <v>62</v>
      </c>
      <c r="AZ518" s="56" t="s">
        <v>63</v>
      </c>
      <c r="BA518" s="56" t="s">
        <v>64</v>
      </c>
      <c r="BB518" s="56" t="s">
        <v>65</v>
      </c>
      <c r="BC518" s="56" t="s">
        <v>66</v>
      </c>
      <c r="BD518" s="56" t="s">
        <v>67</v>
      </c>
      <c r="BE518" s="56" t="s">
        <v>68</v>
      </c>
      <c r="BF518" s="56" t="s">
        <v>62</v>
      </c>
      <c r="BG518" s="56" t="s">
        <v>63</v>
      </c>
      <c r="BH518" s="56" t="s">
        <v>64</v>
      </c>
      <c r="BI518" s="56" t="s">
        <v>65</v>
      </c>
      <c r="BJ518" s="56" t="s">
        <v>66</v>
      </c>
      <c r="BK518" s="56" t="s">
        <v>67</v>
      </c>
      <c r="BL518" s="56" t="s">
        <v>68</v>
      </c>
      <c r="BM518" s="56"/>
    </row>
    <row r="519" spans="1:65" s="52" customFormat="1" ht="15" customHeight="1" hidden="1">
      <c r="A519" s="54" t="s">
        <v>87</v>
      </c>
      <c r="B519" s="54">
        <v>2020</v>
      </c>
      <c r="C519" s="54">
        <v>15</v>
      </c>
      <c r="D519" s="54">
        <v>16</v>
      </c>
      <c r="E519" s="54">
        <v>17</v>
      </c>
      <c r="F519" s="54">
        <v>18</v>
      </c>
      <c r="G519" s="54">
        <v>19</v>
      </c>
      <c r="H519" s="54">
        <v>20</v>
      </c>
      <c r="I519" s="54">
        <v>21</v>
      </c>
      <c r="J519" s="54">
        <v>22</v>
      </c>
      <c r="K519" s="54">
        <v>23</v>
      </c>
      <c r="L519" s="54">
        <v>24</v>
      </c>
      <c r="M519" s="54">
        <v>25</v>
      </c>
      <c r="N519" s="54">
        <v>26</v>
      </c>
      <c r="O519" s="54">
        <v>27</v>
      </c>
      <c r="P519" s="54">
        <v>28</v>
      </c>
      <c r="Q519" s="54">
        <v>29</v>
      </c>
      <c r="R519" s="54">
        <v>30</v>
      </c>
      <c r="S519" s="54">
        <v>31</v>
      </c>
      <c r="T519" s="54"/>
      <c r="U519" s="54"/>
      <c r="V519" s="54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31"/>
      <c r="AI519" s="56" t="s">
        <v>62</v>
      </c>
      <c r="AJ519" s="56" t="s">
        <v>63</v>
      </c>
      <c r="AK519" s="56" t="s">
        <v>64</v>
      </c>
      <c r="AL519" s="56" t="s">
        <v>65</v>
      </c>
      <c r="AM519" s="56" t="s">
        <v>66</v>
      </c>
      <c r="AN519" s="56" t="s">
        <v>67</v>
      </c>
      <c r="AO519" s="56" t="s">
        <v>68</v>
      </c>
      <c r="AP519" s="56" t="s">
        <v>62</v>
      </c>
      <c r="AQ519" s="56" t="s">
        <v>63</v>
      </c>
      <c r="AR519" s="56" t="s">
        <v>64</v>
      </c>
      <c r="AS519" s="56" t="s">
        <v>65</v>
      </c>
      <c r="AT519" s="56" t="s">
        <v>66</v>
      </c>
      <c r="AU519" s="56" t="s">
        <v>67</v>
      </c>
      <c r="AV519" s="56" t="s">
        <v>68</v>
      </c>
      <c r="AW519" s="56" t="s">
        <v>62</v>
      </c>
      <c r="AX519" s="56" t="s">
        <v>63</v>
      </c>
      <c r="AY519" s="56" t="s">
        <v>64</v>
      </c>
      <c r="AZ519" s="56"/>
      <c r="BA519" s="56"/>
      <c r="BB519" s="56"/>
      <c r="BC519" s="56"/>
      <c r="BD519" s="56"/>
      <c r="BE519" s="56"/>
      <c r="BF519" s="56"/>
      <c r="BG519" s="56"/>
      <c r="BH519" s="56"/>
      <c r="BI519" s="56"/>
      <c r="BJ519" s="56"/>
      <c r="BK519" s="56"/>
      <c r="BL519" s="56"/>
      <c r="BM519" s="56"/>
    </row>
    <row r="520" spans="1:67" s="52" customFormat="1" ht="12.75" customHeight="1" hidden="1">
      <c r="A520" s="52" t="s">
        <v>88</v>
      </c>
      <c r="B520" s="54">
        <v>2021</v>
      </c>
      <c r="C520" s="54">
        <v>1</v>
      </c>
      <c r="D520" s="54">
        <v>2</v>
      </c>
      <c r="E520" s="54">
        <v>3</v>
      </c>
      <c r="F520" s="54">
        <v>4</v>
      </c>
      <c r="G520" s="54">
        <v>5</v>
      </c>
      <c r="H520" s="54">
        <v>6</v>
      </c>
      <c r="I520" s="54">
        <v>7</v>
      </c>
      <c r="J520" s="54">
        <v>8</v>
      </c>
      <c r="K520" s="54">
        <v>9</v>
      </c>
      <c r="L520" s="54">
        <v>10</v>
      </c>
      <c r="M520" s="54">
        <v>11</v>
      </c>
      <c r="N520" s="54">
        <v>12</v>
      </c>
      <c r="O520" s="54">
        <v>13</v>
      </c>
      <c r="P520" s="54">
        <v>14</v>
      </c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31"/>
      <c r="AI520" s="56" t="s">
        <v>65</v>
      </c>
      <c r="AJ520" s="56" t="s">
        <v>66</v>
      </c>
      <c r="AK520" s="56" t="s">
        <v>67</v>
      </c>
      <c r="AL520" s="56" t="s">
        <v>68</v>
      </c>
      <c r="AM520" s="56" t="s">
        <v>62</v>
      </c>
      <c r="AN520" s="56" t="s">
        <v>63</v>
      </c>
      <c r="AO520" s="56" t="s">
        <v>64</v>
      </c>
      <c r="AP520" s="56" t="s">
        <v>65</v>
      </c>
      <c r="AQ520" s="56" t="s">
        <v>66</v>
      </c>
      <c r="AR520" s="56" t="s">
        <v>67</v>
      </c>
      <c r="AS520" s="56" t="s">
        <v>68</v>
      </c>
      <c r="AT520" s="56" t="s">
        <v>62</v>
      </c>
      <c r="AU520" s="56" t="s">
        <v>63</v>
      </c>
      <c r="AV520" s="56" t="s">
        <v>64</v>
      </c>
      <c r="AW520" s="56"/>
      <c r="AX520" s="56"/>
      <c r="AY520" s="56"/>
      <c r="AZ520" s="56"/>
      <c r="BA520" s="56"/>
      <c r="BB520" s="56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</row>
    <row r="521" spans="2:67" s="52" customFormat="1" ht="12.75" customHeight="1" hidden="1">
      <c r="B521" s="54"/>
      <c r="C521" s="54"/>
      <c r="D521" s="54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31"/>
      <c r="AI521" s="56"/>
      <c r="AJ521" s="56"/>
      <c r="AK521" s="56"/>
      <c r="AL521" s="56"/>
      <c r="AM521" s="56"/>
      <c r="AN521" s="56"/>
      <c r="AO521" s="56"/>
      <c r="AP521" s="56"/>
      <c r="AQ521" s="56"/>
      <c r="AR521" s="56"/>
      <c r="AS521" s="56"/>
      <c r="AT521" s="56"/>
      <c r="AU521" s="56"/>
      <c r="AV521" s="56"/>
      <c r="AW521" s="56"/>
      <c r="AX521" s="56"/>
      <c r="AY521" s="56"/>
      <c r="AZ521" s="56"/>
      <c r="BA521" s="56"/>
      <c r="BB521" s="56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</row>
    <row r="522" spans="1:39" s="1" customFormat="1" ht="14.25" hidden="1">
      <c r="A522" s="52"/>
      <c r="C522" s="1" t="s">
        <v>56</v>
      </c>
      <c r="AK522" s="57"/>
      <c r="AL522" s="57"/>
      <c r="AM522" s="58"/>
    </row>
    <row r="523" spans="1:39" s="1" customFormat="1" ht="14.25" hidden="1">
      <c r="A523" s="52"/>
      <c r="C523" s="1" t="s">
        <v>69</v>
      </c>
      <c r="AK523" s="57"/>
      <c r="AL523" s="57"/>
      <c r="AM523" s="58"/>
    </row>
    <row r="524" spans="1:39" s="1" customFormat="1" ht="14.25" hidden="1">
      <c r="A524" s="52"/>
      <c r="C524" s="1" t="s">
        <v>70</v>
      </c>
      <c r="AK524" s="57"/>
      <c r="AL524" s="57"/>
      <c r="AM524" s="58"/>
    </row>
    <row r="525" spans="1:39" s="1" customFormat="1" ht="14.25" customHeight="1" hidden="1">
      <c r="A525" s="52"/>
      <c r="C525" s="1" t="s">
        <v>71</v>
      </c>
      <c r="AK525" s="57"/>
      <c r="AL525" s="57"/>
      <c r="AM525" s="58"/>
    </row>
    <row r="526" spans="1:76" s="15" customFormat="1" ht="14.25" customHeight="1" hidden="1">
      <c r="A526" s="14"/>
      <c r="AK526" s="16"/>
      <c r="AL526" s="16"/>
      <c r="AM526" s="17"/>
      <c r="AN526" s="18"/>
      <c r="AO526" s="18"/>
      <c r="AP526" s="18"/>
      <c r="AQ526" s="18"/>
      <c r="AR526" s="18"/>
      <c r="AS526" s="18"/>
      <c r="AT526" s="18"/>
      <c r="AU526" s="18"/>
      <c r="AV526" s="18"/>
      <c r="AW526" s="18"/>
      <c r="AX526" s="18"/>
      <c r="AY526" s="18"/>
      <c r="AZ526" s="18"/>
      <c r="BA526" s="18"/>
      <c r="BB526" s="18"/>
      <c r="BC526" s="18"/>
      <c r="BD526" s="18"/>
      <c r="BE526" s="18"/>
      <c r="BF526" s="18"/>
      <c r="BG526" s="18"/>
      <c r="BH526" s="18"/>
      <c r="BI526" s="18"/>
      <c r="BJ526" s="18"/>
      <c r="BK526" s="18"/>
      <c r="BL526" s="18"/>
      <c r="BM526" s="18"/>
      <c r="BN526" s="18"/>
      <c r="BO526" s="18"/>
      <c r="BP526" s="18"/>
      <c r="BQ526" s="18"/>
      <c r="BR526" s="18"/>
      <c r="BS526" s="18"/>
      <c r="BT526" s="18"/>
      <c r="BU526" s="18"/>
      <c r="BV526" s="18"/>
      <c r="BW526" s="18"/>
      <c r="BX526" s="18"/>
    </row>
    <row r="527" spans="1:76" s="15" customFormat="1" ht="14.25" customHeight="1" hidden="1">
      <c r="A527" s="14"/>
      <c r="AK527" s="16"/>
      <c r="AL527" s="16"/>
      <c r="AM527" s="17"/>
      <c r="AN527" s="18"/>
      <c r="AO527" s="18"/>
      <c r="AP527" s="18"/>
      <c r="AQ527" s="18"/>
      <c r="AR527" s="18"/>
      <c r="AS527" s="18"/>
      <c r="AT527" s="18"/>
      <c r="AU527" s="18"/>
      <c r="AV527" s="18"/>
      <c r="AW527" s="18"/>
      <c r="AX527" s="18"/>
      <c r="AY527" s="18"/>
      <c r="AZ527" s="18"/>
      <c r="BA527" s="18"/>
      <c r="BB527" s="18"/>
      <c r="BC527" s="18"/>
      <c r="BD527" s="18"/>
      <c r="BE527" s="18"/>
      <c r="BF527" s="18"/>
      <c r="BG527" s="18"/>
      <c r="BH527" s="18"/>
      <c r="BI527" s="18"/>
      <c r="BJ527" s="18"/>
      <c r="BK527" s="18"/>
      <c r="BL527" s="18"/>
      <c r="BM527" s="18"/>
      <c r="BN527" s="18"/>
      <c r="BO527" s="18"/>
      <c r="BP527" s="18"/>
      <c r="BQ527" s="18"/>
      <c r="BR527" s="18"/>
      <c r="BS527" s="18"/>
      <c r="BT527" s="18"/>
      <c r="BU527" s="18"/>
      <c r="BV527" s="18"/>
      <c r="BW527" s="18"/>
      <c r="BX527" s="18"/>
    </row>
    <row r="528" spans="1:76" s="28" customFormat="1" ht="14.25" customHeight="1">
      <c r="A528" s="27"/>
      <c r="AK528" s="29"/>
      <c r="AL528" s="29"/>
      <c r="AM528" s="30"/>
      <c r="AN528" s="18"/>
      <c r="AO528" s="18"/>
      <c r="AP528" s="18"/>
      <c r="AQ528" s="18"/>
      <c r="AR528" s="18"/>
      <c r="AS528" s="18"/>
      <c r="AT528" s="18"/>
      <c r="AU528" s="18"/>
      <c r="AV528" s="18"/>
      <c r="AW528" s="18"/>
      <c r="AX528" s="18"/>
      <c r="AY528" s="18"/>
      <c r="AZ528" s="18"/>
      <c r="BA528" s="18"/>
      <c r="BB528" s="18"/>
      <c r="BC528" s="18"/>
      <c r="BD528" s="18"/>
      <c r="BE528" s="18"/>
      <c r="BF528" s="18"/>
      <c r="BG528" s="18"/>
      <c r="BH528" s="18"/>
      <c r="BI528" s="18"/>
      <c r="BJ528" s="18"/>
      <c r="BK528" s="18"/>
      <c r="BL528" s="18"/>
      <c r="BM528" s="18"/>
      <c r="BN528" s="18"/>
      <c r="BO528" s="18"/>
      <c r="BP528" s="18"/>
      <c r="BQ528" s="18"/>
      <c r="BR528" s="18"/>
      <c r="BS528" s="18"/>
      <c r="BT528" s="18"/>
      <c r="BU528" s="18"/>
      <c r="BV528" s="18"/>
      <c r="BW528" s="18"/>
      <c r="BX528" s="18"/>
    </row>
  </sheetData>
  <sheetProtection password="CCC7" sheet="1"/>
  <mergeCells count="76">
    <mergeCell ref="C84:AE84"/>
    <mergeCell ref="C85:AE85"/>
    <mergeCell ref="C86:AE86"/>
    <mergeCell ref="C87:AE87"/>
    <mergeCell ref="B90:C90"/>
    <mergeCell ref="B88:C88"/>
    <mergeCell ref="B89:C89"/>
    <mergeCell ref="F88:L88"/>
    <mergeCell ref="F89:L89"/>
    <mergeCell ref="F90:L90"/>
    <mergeCell ref="AB88:AK88"/>
    <mergeCell ref="AB89:AK89"/>
    <mergeCell ref="AB90:AK90"/>
    <mergeCell ref="A66:A77"/>
    <mergeCell ref="B66:B77"/>
    <mergeCell ref="C66:C77"/>
    <mergeCell ref="D66:D77"/>
    <mergeCell ref="Z80:AA80"/>
    <mergeCell ref="C83:AE83"/>
    <mergeCell ref="P80:V80"/>
    <mergeCell ref="D80:M80"/>
    <mergeCell ref="C82:AE82"/>
    <mergeCell ref="W80:X80"/>
    <mergeCell ref="AL66:AL71"/>
    <mergeCell ref="AM66:AM77"/>
    <mergeCell ref="AL75:AL77"/>
    <mergeCell ref="A54:A65"/>
    <mergeCell ref="B54:B65"/>
    <mergeCell ref="C54:C65"/>
    <mergeCell ref="D54:D65"/>
    <mergeCell ref="AL54:AL59"/>
    <mergeCell ref="AM54:AM65"/>
    <mergeCell ref="AL63:AL65"/>
    <mergeCell ref="D30:D41"/>
    <mergeCell ref="AL30:AL35"/>
    <mergeCell ref="AM30:AM41"/>
    <mergeCell ref="AL39:AL41"/>
    <mergeCell ref="A42:A53"/>
    <mergeCell ref="B42:B53"/>
    <mergeCell ref="C42:C53"/>
    <mergeCell ref="D42:D53"/>
    <mergeCell ref="A18:A29"/>
    <mergeCell ref="B18:B29"/>
    <mergeCell ref="C18:C29"/>
    <mergeCell ref="D18:D29"/>
    <mergeCell ref="AL42:AL47"/>
    <mergeCell ref="AM42:AM53"/>
    <mergeCell ref="AL51:AL53"/>
    <mergeCell ref="A30:A41"/>
    <mergeCell ref="B30:B41"/>
    <mergeCell ref="C30:C41"/>
    <mergeCell ref="AL18:AL23"/>
    <mergeCell ref="AM18:AM29"/>
    <mergeCell ref="AL27:AL29"/>
    <mergeCell ref="AM6:AM17"/>
    <mergeCell ref="AL15:AL17"/>
    <mergeCell ref="AL6:AL11"/>
    <mergeCell ref="A4:E4"/>
    <mergeCell ref="AK4:AM4"/>
    <mergeCell ref="AO7:AW8"/>
    <mergeCell ref="AO9:AW10"/>
    <mergeCell ref="AO11:AW12"/>
    <mergeCell ref="A6:A17"/>
    <mergeCell ref="B6:B17"/>
    <mergeCell ref="C6:C17"/>
    <mergeCell ref="D6:D17"/>
    <mergeCell ref="AO13:AW14"/>
    <mergeCell ref="A3:V3"/>
    <mergeCell ref="W3:AC3"/>
    <mergeCell ref="AO2:AR2"/>
    <mergeCell ref="A1:AM1"/>
    <mergeCell ref="A2:B2"/>
    <mergeCell ref="C2:V2"/>
    <mergeCell ref="W2:AC2"/>
    <mergeCell ref="AD2:AM2"/>
    <mergeCell ref="AD3:AM3"/>
  </mergeCells>
  <dataValidations count="2">
    <dataValidation type="list" allowBlank="1" showInputMessage="1" showErrorMessage="1" sqref="E11 E23 E35 E47 E59 E71">
      <formula1>$C$522:$C$525</formula1>
    </dataValidation>
    <dataValidation type="list" allowBlank="1" showInputMessage="1" showErrorMessage="1" sqref="AD2">
      <formula1>$A$507:$A$520</formula1>
    </dataValidation>
  </dataValidations>
  <printOptions horizontalCentered="1"/>
  <pageMargins left="0.1968503937007874" right="0.1968503937007874" top="0.5905511811023623" bottom="0.1968503937007874" header="0.31496062992125984" footer="0.31496062992125984"/>
  <pageSetup horizontalDpi="600" verticalDpi="600" orientation="portrait" paperSize="9" scale="55" r:id="rId1"/>
  <ignoredErrors>
    <ignoredError sqref="AB8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BİLGİSAYAR BÖLÜMÜ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Seraklis</dc:creator>
  <cp:keywords/>
  <dc:description/>
  <cp:lastModifiedBy>İLÇE MEM PC</cp:lastModifiedBy>
  <cp:lastPrinted>2019-12-24T07:50:26Z</cp:lastPrinted>
  <dcterms:created xsi:type="dcterms:W3CDTF">2004-01-11T07:10:25Z</dcterms:created>
  <dcterms:modified xsi:type="dcterms:W3CDTF">2020-01-03T06:42:12Z</dcterms:modified>
  <cp:category/>
  <cp:version/>
  <cp:contentType/>
  <cp:contentStatus/>
</cp:coreProperties>
</file>