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70" activeTab="1"/>
  </bookViews>
  <sheets>
    <sheet name="GİRİŞ" sheetId="1" r:id="rId1"/>
    <sheet name="KADROLU 14 KİŞİLİK" sheetId="2" r:id="rId2"/>
  </sheets>
  <externalReferences>
    <externalReference r:id="rId5"/>
  </externalReferences>
  <definedNames>
    <definedName name="_xlnm._FilterDatabase" localSheetId="0" hidden="1">'GİRİŞ'!$A$1:$F$31</definedName>
    <definedName name="AccessDatabase" hidden="1">"C:\Belgelerim\excelblg\maasV2.0.xls"</definedName>
    <definedName name="ADİEMANETTOPTUT">#REF!</definedName>
    <definedName name="AİLEYARTOPTUT">#REF!</definedName>
    <definedName name="ASKERTOPTUT">#REF!</definedName>
    <definedName name="AY">#REF!</definedName>
    <definedName name="AYGÜNÜ">#REF!</definedName>
    <definedName name="AYLIKTANIM">#REF!</definedName>
    <definedName name="AYR">#REF!</definedName>
    <definedName name="AYÜCR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AMVERTOPTUT">#REF!</definedName>
    <definedName name="DERECEKADEME">#REF!</definedName>
    <definedName name="DERECELER">#REF!</definedName>
    <definedName name="DEVVERAZTOPTUT">#REF!</definedName>
    <definedName name="DEVVERÇOKTOPTUT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ĞİTTAZTOPTUT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1">#REF!</definedName>
    <definedName name="EKO2">#REF!</definedName>
    <definedName name="EKTAZTOPTUT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EGEÇENTOPTUT">#REF!</definedName>
    <definedName name="ELKOD">#REF!</definedName>
    <definedName name="EMEKLİ15TOPTUT">#REF!</definedName>
    <definedName name="EMEKLİ20TOPTUT">#REF!</definedName>
    <definedName name="EMEKLİMATRAHTUT">#REF!</definedName>
    <definedName name="EMEKLİTOPLAMTUT">#REF!</definedName>
    <definedName name="EMK">#REF!</definedName>
    <definedName name="ESKTAKT">#REF!</definedName>
    <definedName name="ESMK">#REF!</definedName>
    <definedName name="EŞ">#REF!</definedName>
    <definedName name="EŞT">#REF!</definedName>
    <definedName name="ETAK">#REF!</definedName>
    <definedName name="EYÖK">#REF!</definedName>
    <definedName name="EYÖKT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İRTOPTUT">#REF!</definedName>
    <definedName name="GELVER1">#REF!</definedName>
    <definedName name="GELVER2">#REF!</definedName>
    <definedName name="GELVERGECETOPTUT">#REF!</definedName>
    <definedName name="GELVERGÜNTOPTUT">#REF!</definedName>
    <definedName name="GELVER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V" localSheetId="0">#REF!</definedName>
    <definedName name="GV">#REF!</definedName>
    <definedName name="GVMB">#REF!</definedName>
    <definedName name="İCRATOPTUT">#REF!</definedName>
    <definedName name="İKRAZTOPTUT">#REF!</definedName>
    <definedName name="İLKSAN">#REF!</definedName>
    <definedName name="İLKSANTOPTUT">#REF!</definedName>
    <definedName name="KA">#REF!</definedName>
    <definedName name="KEFALET">#REF!</definedName>
    <definedName name="KEFALETTOPTUT">#REF!</definedName>
    <definedName name="KEKTTT">#REF!</definedName>
    <definedName name="KESİLEN">#REF!</definedName>
    <definedName name="KESİNTİTOPTUT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DEMAYLIKTOPTUT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ADI">#REF!</definedName>
    <definedName name="KYDTTT">#REF!</definedName>
    <definedName name="KYÖTT">#REF!</definedName>
    <definedName name="LOJ1">#REF!</definedName>
    <definedName name="LOJ2">#REF!</definedName>
    <definedName name="LOJ3">#REF!</definedName>
    <definedName name="LOJKİRATOPTUT">#REF!</definedName>
    <definedName name="LOJTAZTOPTUT">#REF!</definedName>
    <definedName name="LOJTUT">#REF!</definedName>
    <definedName name="MA">#REF!</definedName>
    <definedName name="MAAŞALANI">#REF!</definedName>
    <definedName name="MAAŞTOPTUT">#REF!</definedName>
    <definedName name="MEMUR" localSheetId="0">'[1]EKGÖS'!#REF!</definedName>
    <definedName name="MEMUR">'[1]EKGÖS'!#REF!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OM">#REF!</definedName>
    <definedName name="OYAK">#REF!</definedName>
    <definedName name="OYAKTOPTUT">#REF!</definedName>
    <definedName name="ÖĞRET" localSheetId="0">'[1]EKGÖS'!#REF!</definedName>
    <definedName name="ÖĞRET">'[1]EKGÖS'!#REF!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ELHİZTAZTOPTUT">#REF!</definedName>
    <definedName name="ÖZİN">#REF!</definedName>
    <definedName name="RDY">#REF!</definedName>
    <definedName name="SGMÇ1">#REF!</definedName>
    <definedName name="SGMÇ2">#REF!</definedName>
    <definedName name="SİF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S2">#REF!</definedName>
    <definedName name="TAS2TOPTUT">#REF!</definedName>
    <definedName name="TAS3">#REF!</definedName>
    <definedName name="TAS3TOPTUT">#REF!</definedName>
    <definedName name="TAT">#REF!</definedName>
    <definedName name="TAYİNBEDTOPTUT">#REF!</definedName>
    <definedName name="TBK">#REF!</definedName>
    <definedName name="TBT">#REF!</definedName>
    <definedName name="TEKNİKEĞTAZTOPTUT">#REF!</definedName>
    <definedName name="TEKNİSTAZTOPTUT">#REF!</definedName>
    <definedName name="TEKNİSYEN" localSheetId="0">'[1]EKGÖS'!#REF!</definedName>
    <definedName name="TEKNİSYEN">'[1]EKGÖS'!#REF!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KATT">#REF!</definedName>
    <definedName name="TMA">#REF!</definedName>
    <definedName name="TÖKATT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AB">#REF!</definedName>
    <definedName name="YABANCIDİLTAZTOPTUTAR">#REF!</definedName>
    <definedName name="YANÖDE">#REF!</definedName>
    <definedName name="YANÖDETOPTUT">#REF!</definedName>
    <definedName name="_xlnm.Print_Area" localSheetId="1">'KADROLU 14 KİŞİLİK'!$A$1:$AM$186</definedName>
    <definedName name="YEDEKSUBAY">#REF!</definedName>
    <definedName name="YÖK">#REF!</definedName>
  </definedNames>
  <calcPr fullCalcOnLoad="1"/>
</workbook>
</file>

<file path=xl/comments1.xml><?xml version="1.0" encoding="utf-8"?>
<comments xmlns="http://schemas.openxmlformats.org/spreadsheetml/2006/main">
  <authors>
    <author>Kemal</author>
    <author>İLÇE MEM PC</author>
  </authors>
  <commentList>
    <comment ref="G1" authorId="0">
      <text>
        <r>
          <rPr>
            <b/>
            <sz val="9"/>
            <rFont val="Tahoma"/>
            <family val="2"/>
          </rPr>
          <t>Kemal:</t>
        </r>
        <r>
          <rPr>
            <sz val="9"/>
            <rFont val="Tahoma"/>
            <family val="2"/>
          </rPr>
          <t xml:space="preserve">
TÜRK DİLİ VE EDEBİYATI ÖĞRETMENİ</t>
        </r>
      </text>
    </comment>
    <comment ref="A1" authorId="1">
      <text>
        <r>
          <rPr>
            <b/>
            <sz val="10"/>
            <rFont val="Tahoma"/>
            <family val="2"/>
          </rPr>
          <t>İLÇE MEM PC:
İsimleri Alfabetik, A'dan Z'ye doğru sıralayınız.</t>
        </r>
      </text>
    </comment>
  </commentList>
</comments>
</file>

<file path=xl/sharedStrings.xml><?xml version="1.0" encoding="utf-8"?>
<sst xmlns="http://schemas.openxmlformats.org/spreadsheetml/2006/main" count="701" uniqueCount="111">
  <si>
    <t>2</t>
  </si>
  <si>
    <t>1</t>
  </si>
  <si>
    <t>BÜTÇE YILI</t>
  </si>
  <si>
    <t>S.NO</t>
  </si>
  <si>
    <t>ADI SOYADI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</si>
  <si>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</si>
  <si>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</si>
  <si>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</si>
  <si>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</si>
  <si>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</si>
  <si>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</si>
  <si>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</si>
  <si>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</si>
  <si>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</si>
  <si>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</si>
  <si>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</si>
  <si>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</si>
  <si>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</si>
  <si>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</si>
  <si>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</si>
  <si>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</si>
  <si>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</si>
  <si>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</si>
  <si>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</si>
  <si>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</si>
  <si>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</si>
  <si>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</si>
  <si>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</si>
  <si>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</si>
  <si>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AİT OLDUĞU AY</t>
  </si>
  <si>
    <t>T.C.KİMLİK NO</t>
  </si>
  <si>
    <t>İBAN NO</t>
  </si>
  <si>
    <t>DİLAN KILIÇ</t>
  </si>
  <si>
    <t>MERVE ARIKAN</t>
  </si>
  <si>
    <t>AYDIN DAĞDELEN</t>
  </si>
  <si>
    <t>MAHMUT KAYA</t>
  </si>
  <si>
    <t>ÖZLEM ÖZDEMİR</t>
  </si>
  <si>
    <t>EDANUR GÖÇER</t>
  </si>
  <si>
    <t>OKUL ADI</t>
  </si>
  <si>
    <t>MAHSUM DEMİRTAŞ</t>
  </si>
  <si>
    <t>AHMET YASİN KOŞAR</t>
  </si>
  <si>
    <t>DERYA GÜNEŞ VAROL</t>
  </si>
  <si>
    <t>ESMEHAN YILDIRIM</t>
  </si>
  <si>
    <t xml:space="preserve">K U R U M U     </t>
  </si>
  <si>
    <t>ç</t>
  </si>
  <si>
    <t>AYA TIKLA</t>
  </si>
  <si>
    <t>SIRA</t>
  </si>
  <si>
    <t>BRANŞI</t>
  </si>
  <si>
    <t>OKULU</t>
  </si>
  <si>
    <t>ÜCRET TÜRÜ</t>
  </si>
  <si>
    <t>GEN.</t>
  </si>
  <si>
    <t>GÜNDÜZ EKDERS</t>
  </si>
  <si>
    <t>NÖBET</t>
  </si>
  <si>
    <t>BELLETİCİLİK</t>
  </si>
  <si>
    <t>EGZERSİZ</t>
  </si>
  <si>
    <t>İYEP</t>
  </si>
  <si>
    <t>DİĞER</t>
  </si>
  <si>
    <t>GECE EKDERS</t>
  </si>
  <si>
    <t>DYK GÜNDÜZ</t>
  </si>
  <si>
    <t>DYK GECE</t>
  </si>
  <si>
    <t>ÖZEL EĞİTİM EKDERS</t>
  </si>
  <si>
    <t>ÖZEL EĞİTİM NÖBET</t>
  </si>
  <si>
    <t>SALI</t>
  </si>
  <si>
    <t>ÇARŞAMBA</t>
  </si>
  <si>
    <t>PERŞEMBE</t>
  </si>
  <si>
    <t>CUMA</t>
  </si>
  <si>
    <t>CUMARTESİ</t>
  </si>
  <si>
    <t>PAZAR</t>
  </si>
  <si>
    <t>PAZARTESİ</t>
  </si>
  <si>
    <t>SINAV GÖREVİ</t>
  </si>
  <si>
    <t>YÜZYÜZE EĞİTİM</t>
  </si>
  <si>
    <t>HİZMETİÇİ EĞİTİM</t>
  </si>
  <si>
    <t>saat ek ders okutulmuştur.</t>
  </si>
  <si>
    <t>Açıklamalar:</t>
  </si>
  <si>
    <t>1-</t>
  </si>
  <si>
    <t>DÜZENLEYEN</t>
  </si>
  <si>
    <t>BİR. EMEK.   KİŞİ</t>
  </si>
  <si>
    <t>27</t>
  </si>
  <si>
    <t>28</t>
  </si>
  <si>
    <t>29</t>
  </si>
  <si>
    <t>30</t>
  </si>
  <si>
    <t>Ali KAYA</t>
  </si>
  <si>
    <t>Müdür Yardımcısı</t>
  </si>
  <si>
    <t>Veli KAYA</t>
  </si>
  <si>
    <t>Okul Müdürü</t>
  </si>
  <si>
    <t>Mevlana Ortaokulu</t>
  </si>
  <si>
    <t>Türkçe</t>
  </si>
  <si>
    <t>Matematik</t>
  </si>
  <si>
    <t>İngilizce</t>
  </si>
  <si>
    <t>DESTEK/ EVDE EĞİTİM</t>
  </si>
  <si>
    <t>Din Kültürü ve Ahlak Bilgisi</t>
  </si>
  <si>
    <t>Şehit Murat Yıldırım Mesleki ve Teknik Anadolu Lisesi</t>
  </si>
  <si>
    <t>TOP</t>
  </si>
  <si>
    <t>nda</t>
  </si>
  <si>
    <t>de</t>
  </si>
  <si>
    <t>OCAK</t>
  </si>
  <si>
    <t>ŞUBAT</t>
  </si>
  <si>
    <t xml:space="preserve">MART 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</si>
  <si>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</si>
  <si>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</si>
  <si>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</si>
  <si>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</si>
  <si>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</si>
  <si>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</si>
  <si>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</si>
  <si>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</si>
  <si>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</si>
  <si>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SEÇİNİZ</t>
  </si>
  <si>
    <t>ÖZEL EĞİTİM EKDRS</t>
  </si>
  <si>
    <t>DESTEK/ EVDE EĞT.</t>
  </si>
  <si>
    <r>
      <rPr>
        <b/>
        <sz val="14"/>
        <color indexed="10"/>
        <rFont val="Arial Tur"/>
        <family val="0"/>
      </rPr>
      <t xml:space="preserve">K  A  D  R  O  L  U </t>
    </r>
    <r>
      <rPr>
        <b/>
        <sz val="14"/>
        <rFont val="Arial Tur"/>
        <family val="0"/>
      </rPr>
      <t xml:space="preserve">    E    K      D    E    R    S      Ç    İ    Z    E    L    G    E    S    İ</t>
    </r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</si>
</sst>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"/>
    <numFmt numFmtId="181" formatCode="_(* #,##0_);_(* \(#,##0\);_(* &quot;-&quot;_);_(@_)"/>
    <numFmt numFmtId="182" formatCode="#,##0.00\ &quot;TL&quot;"/>
    <numFmt numFmtId="183" formatCode="#,##0.00;[Red]#,##0.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  <numFmt numFmtId="188" formatCode="#,##0.00000"/>
    <numFmt numFmtId="189" formatCode="#,##0.000"/>
    <numFmt numFmtId="190" formatCode="[$-41F]dd\ mmmm\ yyyy\ dddd"/>
    <numFmt numFmtId="191" formatCode="mmm/yyyy"/>
    <numFmt numFmtId="192" formatCode="0.0"/>
    <numFmt numFmtId="193" formatCode="[$-41F]d\ mmmm;@"/>
    <numFmt numFmtId="194" formatCode="[$-41F]d\ mmmm\ yyyy;@"/>
    <numFmt numFmtId="195" formatCode="#,##0.00\ _₺"/>
    <numFmt numFmtId="196" formatCode="0.0000"/>
    <numFmt numFmtId="197" formatCode="0.00000"/>
    <numFmt numFmtId="198" formatCode="#,##0.00\ &quot;₺&quot;"/>
    <numFmt numFmtId="199" formatCode="[$-41F]d\ mmmm\ yyyy\ dddd"/>
    <numFmt numFmtId="200" formatCode="&quot;₺&quot;#,##0.00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Tur"/>
      <family val="0"/>
    </font>
    <font>
      <sz val="10"/>
      <color indexed="12"/>
      <name val="Arial"/>
      <family val="2"/>
    </font>
    <font>
      <b/>
      <sz val="12"/>
      <color indexed="12"/>
      <name val="Arial Tur"/>
      <family val="0"/>
    </font>
    <font>
      <b/>
      <sz val="8"/>
      <color indexed="12"/>
      <name val="Arial"/>
      <family val="2"/>
    </font>
    <font>
      <b/>
      <i/>
      <sz val="9"/>
      <color indexed="12"/>
      <name val="Arial"/>
      <family val="2"/>
    </font>
    <font>
      <sz val="9"/>
      <color indexed="12"/>
      <name val="Verdana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 Tur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22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1"/>
      <color indexed="12"/>
      <name val="Arial"/>
      <family val="2"/>
    </font>
    <font>
      <b/>
      <sz val="11"/>
      <color indexed="12"/>
      <name val="Verdana"/>
      <family val="2"/>
    </font>
    <font>
      <b/>
      <sz val="10"/>
      <name val="Tahoma"/>
      <family val="2"/>
    </font>
    <font>
      <b/>
      <sz val="10.5"/>
      <color indexed="12"/>
      <name val="Arial Tur"/>
      <family val="0"/>
    </font>
    <font>
      <b/>
      <sz val="10.5"/>
      <color indexed="10"/>
      <name val="Arial"/>
      <family val="2"/>
    </font>
    <font>
      <b/>
      <sz val="10.5"/>
      <color indexed="8"/>
      <name val="Arial Tur"/>
      <family val="0"/>
    </font>
    <font>
      <b/>
      <sz val="10.5"/>
      <name val="Arial Tur"/>
      <family val="0"/>
    </font>
    <font>
      <b/>
      <sz val="14"/>
      <name val="Arial Tur"/>
      <family val="0"/>
    </font>
    <font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14"/>
      <color indexed="10"/>
      <name val="Arial Tur"/>
      <family val="0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sz val="11"/>
      <color indexed="52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63"/>
      <name val="Century Gothic"/>
      <family val="2"/>
    </font>
    <font>
      <sz val="11"/>
      <color indexed="62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0"/>
      <color indexed="9"/>
      <name val="Wingdings"/>
      <family val="0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sz val="8"/>
      <name val="Segoe UI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Century Gothic"/>
      <family val="2"/>
    </font>
    <font>
      <sz val="11"/>
      <color rgb="FFFA7D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rgb="FF3F3F3F"/>
      <name val="Century Gothic"/>
      <family val="2"/>
    </font>
    <font>
      <sz val="11"/>
      <color rgb="FF3F3F7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006100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8"/>
      <color rgb="FF0000CC"/>
      <name val="Arial"/>
      <family val="2"/>
    </font>
    <font>
      <sz val="10"/>
      <color theme="0"/>
      <name val="Wingdings"/>
      <family val="0"/>
    </font>
    <font>
      <b/>
      <sz val="9"/>
      <color rgb="FFFF0000"/>
      <name val="Arial"/>
      <family val="2"/>
    </font>
    <font>
      <b/>
      <sz val="11"/>
      <color rgb="FFFF0000"/>
      <name val="Arial Tur"/>
      <family val="0"/>
    </font>
    <font>
      <sz val="11"/>
      <color rgb="FFFF0000"/>
      <name val="Arial"/>
      <family val="2"/>
    </font>
    <font>
      <b/>
      <sz val="8"/>
      <color theme="0"/>
      <name val="Arial Black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medium">
        <color indexed="1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4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9" fillId="20" borderId="5" applyNumberFormat="0" applyAlignment="0" applyProtection="0"/>
    <xf numFmtId="0" fontId="80" fillId="21" borderId="6" applyNumberFormat="0" applyAlignment="0" applyProtection="0"/>
    <xf numFmtId="0" fontId="81" fillId="20" borderId="6" applyNumberFormat="0" applyAlignment="0" applyProtection="0"/>
    <xf numFmtId="0" fontId="82" fillId="22" borderId="7" applyNumberFormat="0" applyAlignment="0" applyProtection="0"/>
    <xf numFmtId="0" fontId="83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0" fillId="25" borderId="8" applyNumberFormat="0" applyFont="0" applyAlignment="0" applyProtection="0"/>
    <xf numFmtId="0" fontId="8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7" fillId="34" borderId="10" xfId="0" applyFont="1" applyFill="1" applyBorder="1" applyAlignment="1" applyProtection="1">
      <alignment horizontal="center" vertical="center"/>
      <protection hidden="1"/>
    </xf>
    <xf numFmtId="0" fontId="28" fillId="34" borderId="10" xfId="0" applyFont="1" applyFill="1" applyBorder="1" applyAlignment="1" applyProtection="1">
      <alignment horizontal="center" vertical="center"/>
      <protection hidden="1"/>
    </xf>
    <xf numFmtId="1" fontId="28" fillId="34" borderId="11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29" fillId="0" borderId="0" xfId="0" applyFont="1" applyFill="1" applyAlignment="1" applyProtection="1">
      <alignment horizontal="center"/>
      <protection hidden="1"/>
    </xf>
    <xf numFmtId="0" fontId="29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9" fillId="35" borderId="13" xfId="0" applyFont="1" applyFill="1" applyBorder="1" applyAlignment="1" applyProtection="1">
      <alignment horizontal="center"/>
      <protection hidden="1"/>
    </xf>
    <xf numFmtId="0" fontId="19" fillId="35" borderId="14" xfId="0" applyFont="1" applyFill="1" applyBorder="1" applyAlignment="1" applyProtection="1">
      <alignment horizontal="center"/>
      <protection hidden="1"/>
    </xf>
    <xf numFmtId="0" fontId="24" fillId="35" borderId="15" xfId="0" applyFont="1" applyFill="1" applyBorder="1" applyAlignment="1" applyProtection="1">
      <alignment horizontal="center"/>
      <protection hidden="1"/>
    </xf>
    <xf numFmtId="0" fontId="26" fillId="35" borderId="13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locked="0"/>
    </xf>
    <xf numFmtId="0" fontId="34" fillId="0" borderId="11" xfId="0" applyFont="1" applyFill="1" applyBorder="1" applyAlignment="1" applyProtection="1">
      <alignment horizontal="center" shrinkToFit="1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35" fillId="36" borderId="11" xfId="0" applyFont="1" applyFill="1" applyBorder="1" applyAlignment="1" applyProtection="1">
      <alignment horizontal="center" vertical="center"/>
      <protection hidden="1"/>
    </xf>
    <xf numFmtId="0" fontId="35" fillId="36" borderId="11" xfId="0" applyFont="1" applyFill="1" applyBorder="1" applyAlignment="1" applyProtection="1">
      <alignment horizontal="center" vertical="center" shrinkToFit="1"/>
      <protection hidden="1"/>
    </xf>
    <xf numFmtId="0" fontId="35" fillId="36" borderId="11" xfId="0" applyFont="1" applyFill="1" applyBorder="1" applyAlignment="1" applyProtection="1">
      <alignment horizontal="center" vertical="center" wrapText="1"/>
      <protection hidden="1"/>
    </xf>
    <xf numFmtId="0" fontId="36" fillId="36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shrinkToFi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2" fillId="36" borderId="16" xfId="0" applyFont="1" applyFill="1" applyBorder="1" applyAlignment="1" applyProtection="1">
      <alignment vertical="center" shrinkToFit="1"/>
      <protection hidden="1"/>
    </xf>
    <xf numFmtId="0" fontId="22" fillId="36" borderId="17" xfId="0" applyFont="1" applyFill="1" applyBorder="1" applyAlignment="1" applyProtection="1">
      <alignment vertical="center" shrinkToFit="1"/>
      <protection hidden="1"/>
    </xf>
    <xf numFmtId="0" fontId="14" fillId="36" borderId="17" xfId="0" applyFont="1" applyFill="1" applyBorder="1" applyAlignment="1" applyProtection="1">
      <alignment vertical="center" shrinkToFit="1"/>
      <protection hidden="1"/>
    </xf>
    <xf numFmtId="0" fontId="23" fillId="36" borderId="17" xfId="0" applyFont="1" applyFill="1" applyBorder="1" applyAlignment="1" applyProtection="1">
      <alignment vertical="center" shrinkToFit="1"/>
      <protection locked="0"/>
    </xf>
    <xf numFmtId="0" fontId="88" fillId="36" borderId="18" xfId="0" applyFont="1" applyFill="1" applyBorder="1" applyAlignment="1" applyProtection="1">
      <alignment vertical="center" shrinkToFit="1"/>
      <protection hidden="1"/>
    </xf>
    <xf numFmtId="0" fontId="38" fillId="35" borderId="19" xfId="0" applyFont="1" applyFill="1" applyBorder="1" applyAlignment="1" applyProtection="1">
      <alignment vertical="center"/>
      <protection hidden="1"/>
    </xf>
    <xf numFmtId="0" fontId="40" fillId="37" borderId="19" xfId="0" applyFont="1" applyFill="1" applyBorder="1" applyAlignment="1" applyProtection="1">
      <alignment vertical="center"/>
      <protection hidden="1"/>
    </xf>
    <xf numFmtId="0" fontId="40" fillId="38" borderId="19" xfId="0" applyFont="1" applyFill="1" applyBorder="1" applyAlignment="1" applyProtection="1">
      <alignment vertical="center"/>
      <protection hidden="1"/>
    </xf>
    <xf numFmtId="0" fontId="40" fillId="39" borderId="19" xfId="0" applyFont="1" applyFill="1" applyBorder="1" applyAlignment="1" applyProtection="1">
      <alignment vertical="center"/>
      <protection hidden="1"/>
    </xf>
    <xf numFmtId="0" fontId="41" fillId="40" borderId="19" xfId="0" applyFont="1" applyFill="1" applyBorder="1" applyAlignment="1" applyProtection="1">
      <alignment vertical="center"/>
      <protection hidden="1"/>
    </xf>
    <xf numFmtId="0" fontId="41" fillId="38" borderId="19" xfId="0" applyFont="1" applyFill="1" applyBorder="1" applyAlignment="1" applyProtection="1">
      <alignment vertical="center"/>
      <protection hidden="1"/>
    </xf>
    <xf numFmtId="0" fontId="38" fillId="36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 quotePrefix="1">
      <alignment/>
      <protection hidden="1"/>
    </xf>
    <xf numFmtId="0" fontId="89" fillId="41" borderId="0" xfId="0" applyFont="1" applyFill="1" applyAlignment="1" applyProtection="1">
      <alignment horizontal="center" vertical="center"/>
      <protection hidden="1"/>
    </xf>
    <xf numFmtId="0" fontId="20" fillId="42" borderId="11" xfId="0" applyFont="1" applyFill="1" applyBorder="1" applyAlignment="1" applyProtection="1">
      <alignment horizontal="center" textRotation="90"/>
      <protection hidden="1"/>
    </xf>
    <xf numFmtId="0" fontId="16" fillId="42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42" borderId="10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8" fillId="0" borderId="20" xfId="0" applyFont="1" applyFill="1" applyBorder="1" applyAlignment="1" applyProtection="1">
      <alignment horizontal="center" vertical="center"/>
      <protection locked="0"/>
    </xf>
    <xf numFmtId="0" fontId="90" fillId="43" borderId="21" xfId="0" applyFont="1" applyFill="1" applyBorder="1" applyAlignment="1" applyProtection="1">
      <alignment vertical="center" wrapText="1"/>
      <protection hidden="1"/>
    </xf>
    <xf numFmtId="0" fontId="14" fillId="43" borderId="22" xfId="0" applyFont="1" applyFill="1" applyBorder="1" applyAlignment="1" applyProtection="1">
      <alignment vertical="center" wrapText="1"/>
      <protection hidden="1"/>
    </xf>
    <xf numFmtId="0" fontId="14" fillId="43" borderId="23" xfId="0" applyFont="1" applyFill="1" applyBorder="1" applyAlignment="1" applyProtection="1">
      <alignment vertical="center" wrapText="1"/>
      <protection hidden="1"/>
    </xf>
    <xf numFmtId="0" fontId="14" fillId="43" borderId="24" xfId="0" applyFont="1" applyFill="1" applyBorder="1" applyAlignment="1" applyProtection="1">
      <alignment/>
      <protection hidden="1"/>
    </xf>
    <xf numFmtId="0" fontId="14" fillId="43" borderId="25" xfId="0" applyFont="1" applyFill="1" applyBorder="1" applyAlignment="1" applyProtection="1">
      <alignment/>
      <protection hidden="1"/>
    </xf>
    <xf numFmtId="0" fontId="14" fillId="43" borderId="23" xfId="0" applyFont="1" applyFill="1" applyBorder="1" applyAlignment="1" applyProtection="1">
      <alignment vertical="center" wrapText="1"/>
      <protection locked="0"/>
    </xf>
    <xf numFmtId="0" fontId="14" fillId="43" borderId="24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91" fillId="2" borderId="11" xfId="0" applyFont="1" applyFill="1" applyBorder="1" applyAlignment="1" applyProtection="1">
      <alignment horizontal="right" vertical="center"/>
      <protection hidden="1"/>
    </xf>
    <xf numFmtId="0" fontId="92" fillId="2" borderId="11" xfId="0" applyFont="1" applyFill="1" applyBorder="1" applyAlignment="1" applyProtection="1">
      <alignment horizontal="right"/>
      <protection hidden="1"/>
    </xf>
    <xf numFmtId="0" fontId="93" fillId="41" borderId="0" xfId="0" applyFont="1" applyFill="1" applyBorder="1" applyAlignment="1" applyProtection="1">
      <alignment horizontal="center" wrapText="1"/>
      <protection hidden="1"/>
    </xf>
    <xf numFmtId="0" fontId="42" fillId="0" borderId="11" xfId="0" applyFont="1" applyFill="1" applyBorder="1" applyAlignment="1" applyProtection="1">
      <alignment horizontal="center"/>
      <protection hidden="1"/>
    </xf>
    <xf numFmtId="0" fontId="43" fillId="0" borderId="11" xfId="0" applyFont="1" applyBorder="1" applyAlignment="1" applyProtection="1">
      <alignment/>
      <protection hidden="1"/>
    </xf>
    <xf numFmtId="0" fontId="91" fillId="2" borderId="11" xfId="0" applyFont="1" applyFill="1" applyBorder="1" applyAlignment="1" applyProtection="1">
      <alignment horizontal="center" vertical="center"/>
      <protection hidden="1"/>
    </xf>
    <xf numFmtId="0" fontId="92" fillId="2" borderId="11" xfId="0" applyFont="1" applyFill="1" applyBorder="1" applyAlignment="1" applyProtection="1">
      <alignment/>
      <protection hidden="1"/>
    </xf>
    <xf numFmtId="0" fontId="18" fillId="35" borderId="11" xfId="0" applyFont="1" applyFill="1" applyBorder="1" applyAlignment="1" applyProtection="1">
      <alignment horizontal="left" vertical="center"/>
      <protection locked="0"/>
    </xf>
    <xf numFmtId="0" fontId="18" fillId="44" borderId="11" xfId="0" applyFont="1" applyFill="1" applyBorder="1" applyAlignment="1" applyProtection="1">
      <alignment horizontal="center" vertical="center"/>
      <protection locked="0"/>
    </xf>
    <xf numFmtId="0" fontId="0" fillId="44" borderId="11" xfId="0" applyFill="1" applyBorder="1" applyAlignment="1" applyProtection="1">
      <alignment/>
      <protection locked="0"/>
    </xf>
    <xf numFmtId="0" fontId="8" fillId="44" borderId="11" xfId="0" applyFont="1" applyFill="1" applyBorder="1" applyAlignment="1" applyProtection="1">
      <alignment horizontal="center" vertical="center"/>
      <protection hidden="1"/>
    </xf>
    <xf numFmtId="0" fontId="0" fillId="44" borderId="11" xfId="0" applyFill="1" applyBorder="1" applyAlignment="1" applyProtection="1">
      <alignment/>
      <protection hidden="1"/>
    </xf>
    <xf numFmtId="0" fontId="7" fillId="42" borderId="11" xfId="0" applyFont="1" applyFill="1" applyBorder="1" applyAlignment="1" applyProtection="1">
      <alignment horizontal="center" vertical="center"/>
      <protection hidden="1"/>
    </xf>
    <xf numFmtId="0" fontId="0" fillId="42" borderId="11" xfId="0" applyFill="1" applyBorder="1" applyAlignment="1" applyProtection="1">
      <alignment/>
      <protection hidden="1"/>
    </xf>
    <xf numFmtId="0" fontId="2" fillId="42" borderId="11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justify" wrapText="1"/>
      <protection hidden="1"/>
    </xf>
    <xf numFmtId="49" fontId="17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26" xfId="0" applyNumberFormat="1" applyFont="1" applyFill="1" applyBorder="1" applyAlignment="1" applyProtection="1">
      <alignment horizontal="center" vertical="center" wrapText="1" shrinkToFit="1"/>
      <protection hidden="1"/>
    </xf>
    <xf numFmtId="0" fontId="38" fillId="38" borderId="19" xfId="0" applyFont="1" applyFill="1" applyBorder="1" applyAlignment="1" applyProtection="1">
      <alignment horizontal="center" vertical="center"/>
      <protection hidden="1"/>
    </xf>
    <xf numFmtId="0" fontId="39" fillId="40" borderId="19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14" fontId="45" fillId="0" borderId="0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[0]_ÖZ.GİD.İND.BRD.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yozgat.meb.gov.tr/belgeler/prog/Maa&#351;%20Ocak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</externalBook>
</externalLink>
</file>

<file path=xl/theme/theme1.xml><?xml version="1.0" encoding="utf-8"?>
<a:theme xmlns:a="http://schemas.openxmlformats.org/drawingml/2006/main" name="Office Theme">
  <a:themeElements>
    <a:clrScheme name="Canlı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5.7109375" style="3" customWidth="1"/>
    <col min="2" max="2" width="26.8515625" style="45" customWidth="1"/>
    <col min="3" max="3" width="25.421875" style="46" customWidth="1"/>
    <col min="4" max="4" width="32.7109375" style="47" customWidth="1"/>
    <col min="5" max="5" width="15.00390625" style="48" customWidth="1"/>
    <col min="6" max="6" width="14.8515625" style="48" customWidth="1"/>
    <col min="7" max="7" width="7.421875" style="48" customWidth="1"/>
    <col min="8" max="16384" width="9.140625" style="3" customWidth="1"/>
  </cols>
  <sheetData>
    <row r="1" spans="1:7" ht="50.25" customHeight="1">
      <c r="A1" s="41" t="s">
        <v>4</v>
      </c>
      <c r="B1" s="41" t="s">
        <v>47</v>
      </c>
      <c r="C1" s="42" t="s">
        <v>38</v>
      </c>
      <c r="D1" s="41" t="s">
        <v>31</v>
      </c>
      <c r="E1" s="41" t="s">
        <v>30</v>
      </c>
      <c r="F1" s="43" t="s">
        <v>76</v>
      </c>
      <c r="G1" s="44" t="s">
        <v>3</v>
      </c>
    </row>
    <row r="2" spans="1:7" ht="19.5" customHeight="1">
      <c r="A2" s="33" t="s">
        <v>40</v>
      </c>
      <c r="B2" s="34" t="s">
        <v>86</v>
      </c>
      <c r="C2" s="34" t="s">
        <v>85</v>
      </c>
      <c r="D2" s="34"/>
      <c r="E2" s="35"/>
      <c r="F2" s="36">
        <v>0</v>
      </c>
      <c r="G2" s="37" t="s">
        <v>1</v>
      </c>
    </row>
    <row r="3" spans="1:7" ht="19.5" customHeight="1">
      <c r="A3" s="38" t="s">
        <v>34</v>
      </c>
      <c r="B3" s="34" t="s">
        <v>87</v>
      </c>
      <c r="C3" s="34" t="s">
        <v>85</v>
      </c>
      <c r="D3" s="34"/>
      <c r="E3" s="39"/>
      <c r="F3" s="36">
        <v>0</v>
      </c>
      <c r="G3" s="37" t="s">
        <v>0</v>
      </c>
    </row>
    <row r="4" spans="1:7" ht="19.5" customHeight="1">
      <c r="A4" s="38" t="s">
        <v>41</v>
      </c>
      <c r="B4" s="34" t="s">
        <v>88</v>
      </c>
      <c r="C4" s="34" t="s">
        <v>85</v>
      </c>
      <c r="D4" s="34"/>
      <c r="E4" s="39"/>
      <c r="F4" s="36">
        <v>0</v>
      </c>
      <c r="G4" s="37" t="s">
        <v>5</v>
      </c>
    </row>
    <row r="5" spans="1:7" ht="19.5" customHeight="1">
      <c r="A5" s="38" t="s">
        <v>32</v>
      </c>
      <c r="B5" s="34" t="s">
        <v>90</v>
      </c>
      <c r="C5" s="34" t="s">
        <v>91</v>
      </c>
      <c r="D5" s="34"/>
      <c r="E5" s="39"/>
      <c r="F5" s="36">
        <v>0</v>
      </c>
      <c r="G5" s="37" t="s">
        <v>6</v>
      </c>
    </row>
    <row r="6" spans="1:7" ht="19.5" customHeight="1">
      <c r="A6" s="33" t="s">
        <v>37</v>
      </c>
      <c r="B6" s="34"/>
      <c r="C6" s="34" t="s">
        <v>85</v>
      </c>
      <c r="D6" s="34"/>
      <c r="E6" s="35"/>
      <c r="F6" s="36">
        <v>0</v>
      </c>
      <c r="G6" s="37" t="s">
        <v>7</v>
      </c>
    </row>
    <row r="7" spans="1:7" ht="19.5" customHeight="1">
      <c r="A7" s="38" t="s">
        <v>42</v>
      </c>
      <c r="B7" s="34"/>
      <c r="C7" s="34" t="s">
        <v>85</v>
      </c>
      <c r="D7" s="34"/>
      <c r="E7" s="39"/>
      <c r="F7" s="36">
        <v>0</v>
      </c>
      <c r="G7" s="37" t="s">
        <v>8</v>
      </c>
    </row>
    <row r="8" spans="1:7" ht="19.5" customHeight="1">
      <c r="A8" s="38" t="s">
        <v>35</v>
      </c>
      <c r="B8" s="34"/>
      <c r="C8" s="34" t="s">
        <v>85</v>
      </c>
      <c r="D8" s="34"/>
      <c r="E8" s="39"/>
      <c r="F8" s="36">
        <v>0</v>
      </c>
      <c r="G8" s="37" t="s">
        <v>9</v>
      </c>
    </row>
    <row r="9" spans="1:7" ht="19.5" customHeight="1">
      <c r="A9" s="38" t="s">
        <v>39</v>
      </c>
      <c r="B9" s="34"/>
      <c r="C9" s="34" t="s">
        <v>85</v>
      </c>
      <c r="D9" s="34"/>
      <c r="E9" s="39"/>
      <c r="F9" s="36">
        <v>0</v>
      </c>
      <c r="G9" s="37" t="s">
        <v>10</v>
      </c>
    </row>
    <row r="10" spans="1:7" ht="19.5" customHeight="1">
      <c r="A10" s="38" t="s">
        <v>33</v>
      </c>
      <c r="B10" s="34"/>
      <c r="C10" s="34" t="s">
        <v>85</v>
      </c>
      <c r="D10" s="34"/>
      <c r="E10" s="39"/>
      <c r="F10" s="36">
        <v>0</v>
      </c>
      <c r="G10" s="37" t="s">
        <v>11</v>
      </c>
    </row>
    <row r="11" spans="1:7" ht="19.5" customHeight="1">
      <c r="A11" s="38" t="s">
        <v>33</v>
      </c>
      <c r="B11" s="34"/>
      <c r="C11" s="34" t="s">
        <v>85</v>
      </c>
      <c r="D11" s="34"/>
      <c r="E11" s="39"/>
      <c r="F11" s="36">
        <v>0</v>
      </c>
      <c r="G11" s="37" t="s">
        <v>12</v>
      </c>
    </row>
    <row r="12" spans="1:7" ht="19.5" customHeight="1">
      <c r="A12" s="38" t="s">
        <v>33</v>
      </c>
      <c r="B12" s="34"/>
      <c r="C12" s="34" t="s">
        <v>85</v>
      </c>
      <c r="D12" s="34"/>
      <c r="E12" s="39"/>
      <c r="F12" s="36">
        <v>0</v>
      </c>
      <c r="G12" s="37" t="s">
        <v>13</v>
      </c>
    </row>
    <row r="13" spans="1:7" ht="19.5" customHeight="1">
      <c r="A13" s="38" t="s">
        <v>33</v>
      </c>
      <c r="B13" s="34"/>
      <c r="C13" s="34" t="s">
        <v>85</v>
      </c>
      <c r="D13" s="34"/>
      <c r="E13" s="39"/>
      <c r="F13" s="36">
        <v>0</v>
      </c>
      <c r="G13" s="37" t="s">
        <v>14</v>
      </c>
    </row>
    <row r="14" spans="1:7" ht="19.5" customHeight="1">
      <c r="A14" s="38" t="s">
        <v>33</v>
      </c>
      <c r="B14" s="34"/>
      <c r="C14" s="34" t="s">
        <v>85</v>
      </c>
      <c r="D14" s="34"/>
      <c r="E14" s="39"/>
      <c r="F14" s="36">
        <v>0</v>
      </c>
      <c r="G14" s="37" t="s">
        <v>15</v>
      </c>
    </row>
    <row r="15" spans="1:7" ht="19.5" customHeight="1">
      <c r="A15" s="38" t="s">
        <v>33</v>
      </c>
      <c r="B15" s="34"/>
      <c r="C15" s="34" t="s">
        <v>85</v>
      </c>
      <c r="D15" s="34"/>
      <c r="E15" s="39"/>
      <c r="F15" s="36">
        <v>0</v>
      </c>
      <c r="G15" s="37" t="s">
        <v>16</v>
      </c>
    </row>
    <row r="16" spans="1:7" ht="19.5" customHeight="1">
      <c r="A16" s="38" t="s">
        <v>33</v>
      </c>
      <c r="B16" s="34"/>
      <c r="C16" s="34" t="s">
        <v>85</v>
      </c>
      <c r="D16" s="34"/>
      <c r="E16" s="39"/>
      <c r="F16" s="36">
        <v>0</v>
      </c>
      <c r="G16" s="37" t="s">
        <v>17</v>
      </c>
    </row>
    <row r="17" spans="1:7" ht="19.5" customHeight="1">
      <c r="A17" s="38" t="s">
        <v>33</v>
      </c>
      <c r="B17" s="34"/>
      <c r="C17" s="34" t="s">
        <v>85</v>
      </c>
      <c r="D17" s="34"/>
      <c r="E17" s="39"/>
      <c r="F17" s="36">
        <v>0</v>
      </c>
      <c r="G17" s="37" t="s">
        <v>18</v>
      </c>
    </row>
    <row r="18" spans="1:7" ht="19.5" customHeight="1">
      <c r="A18" s="38" t="s">
        <v>33</v>
      </c>
      <c r="B18" s="34"/>
      <c r="C18" s="34" t="s">
        <v>85</v>
      </c>
      <c r="D18" s="34"/>
      <c r="E18" s="39"/>
      <c r="F18" s="36">
        <v>0</v>
      </c>
      <c r="G18" s="37" t="s">
        <v>19</v>
      </c>
    </row>
    <row r="19" spans="1:7" ht="19.5" customHeight="1">
      <c r="A19" s="38" t="s">
        <v>33</v>
      </c>
      <c r="B19" s="34"/>
      <c r="C19" s="34" t="s">
        <v>85</v>
      </c>
      <c r="D19" s="34"/>
      <c r="E19" s="39"/>
      <c r="F19" s="36">
        <v>0</v>
      </c>
      <c r="G19" s="37" t="s">
        <v>20</v>
      </c>
    </row>
    <row r="20" spans="1:7" ht="19.5" customHeight="1">
      <c r="A20" s="38" t="s">
        <v>33</v>
      </c>
      <c r="B20" s="34"/>
      <c r="C20" s="34" t="s">
        <v>85</v>
      </c>
      <c r="D20" s="34"/>
      <c r="E20" s="39"/>
      <c r="F20" s="36">
        <v>0</v>
      </c>
      <c r="G20" s="37" t="s">
        <v>21</v>
      </c>
    </row>
    <row r="21" spans="1:7" ht="19.5" customHeight="1">
      <c r="A21" s="40" t="s">
        <v>36</v>
      </c>
      <c r="B21" s="34"/>
      <c r="C21" s="34" t="s">
        <v>85</v>
      </c>
      <c r="D21" s="34"/>
      <c r="E21" s="35"/>
      <c r="F21" s="36">
        <v>0</v>
      </c>
      <c r="G21" s="37" t="s">
        <v>22</v>
      </c>
    </row>
    <row r="22" spans="1:7" ht="19.5" customHeight="1">
      <c r="A22" s="40" t="s">
        <v>36</v>
      </c>
      <c r="B22" s="34"/>
      <c r="C22" s="34" t="s">
        <v>85</v>
      </c>
      <c r="D22" s="34"/>
      <c r="E22" s="35"/>
      <c r="F22" s="36">
        <v>0</v>
      </c>
      <c r="G22" s="37" t="s">
        <v>23</v>
      </c>
    </row>
    <row r="23" spans="1:7" ht="19.5" customHeight="1">
      <c r="A23" s="40" t="s">
        <v>36</v>
      </c>
      <c r="B23" s="34"/>
      <c r="C23" s="34" t="s">
        <v>85</v>
      </c>
      <c r="D23" s="34"/>
      <c r="E23" s="35"/>
      <c r="F23" s="36">
        <v>0</v>
      </c>
      <c r="G23" s="37" t="s">
        <v>24</v>
      </c>
    </row>
    <row r="24" spans="1:7" ht="19.5" customHeight="1">
      <c r="A24" s="40" t="s">
        <v>36</v>
      </c>
      <c r="B24" s="34"/>
      <c r="C24" s="34" t="s">
        <v>85</v>
      </c>
      <c r="D24" s="34"/>
      <c r="E24" s="35"/>
      <c r="F24" s="36">
        <v>0</v>
      </c>
      <c r="G24" s="37" t="s">
        <v>25</v>
      </c>
    </row>
    <row r="25" spans="1:7" ht="19.5" customHeight="1">
      <c r="A25" s="40" t="s">
        <v>36</v>
      </c>
      <c r="B25" s="34"/>
      <c r="C25" s="34" t="s">
        <v>85</v>
      </c>
      <c r="D25" s="34"/>
      <c r="E25" s="35"/>
      <c r="F25" s="36">
        <v>0</v>
      </c>
      <c r="G25" s="37" t="s">
        <v>26</v>
      </c>
    </row>
    <row r="26" spans="1:7" ht="19.5" customHeight="1">
      <c r="A26" s="40" t="s">
        <v>36</v>
      </c>
      <c r="B26" s="34"/>
      <c r="C26" s="34" t="s">
        <v>85</v>
      </c>
      <c r="D26" s="34"/>
      <c r="E26" s="35"/>
      <c r="F26" s="36">
        <v>0</v>
      </c>
      <c r="G26" s="37" t="s">
        <v>27</v>
      </c>
    </row>
    <row r="27" spans="1:7" ht="19.5" customHeight="1">
      <c r="A27" s="40" t="s">
        <v>36</v>
      </c>
      <c r="B27" s="34"/>
      <c r="C27" s="34" t="s">
        <v>85</v>
      </c>
      <c r="D27" s="34"/>
      <c r="E27" s="35"/>
      <c r="F27" s="36">
        <v>0</v>
      </c>
      <c r="G27" s="37" t="s">
        <v>28</v>
      </c>
    </row>
    <row r="28" spans="1:7" ht="19.5" customHeight="1">
      <c r="A28" s="40" t="s">
        <v>36</v>
      </c>
      <c r="B28" s="34"/>
      <c r="C28" s="34" t="s">
        <v>85</v>
      </c>
      <c r="D28" s="34"/>
      <c r="E28" s="35"/>
      <c r="F28" s="36">
        <v>0</v>
      </c>
      <c r="G28" s="37" t="s">
        <v>77</v>
      </c>
    </row>
    <row r="29" spans="1:7" ht="19.5" customHeight="1">
      <c r="A29" s="40" t="s">
        <v>36</v>
      </c>
      <c r="B29" s="34"/>
      <c r="C29" s="34" t="s">
        <v>85</v>
      </c>
      <c r="D29" s="34"/>
      <c r="E29" s="35"/>
      <c r="F29" s="36">
        <v>0</v>
      </c>
      <c r="G29" s="37" t="s">
        <v>78</v>
      </c>
    </row>
    <row r="30" spans="1:7" ht="19.5" customHeight="1">
      <c r="A30" s="40" t="s">
        <v>36</v>
      </c>
      <c r="B30" s="34"/>
      <c r="C30" s="34" t="s">
        <v>85</v>
      </c>
      <c r="D30" s="34"/>
      <c r="E30" s="35"/>
      <c r="F30" s="36">
        <v>0</v>
      </c>
      <c r="G30" s="37" t="s">
        <v>79</v>
      </c>
    </row>
    <row r="31" spans="1:7" ht="19.5" customHeight="1">
      <c r="A31" s="40" t="s">
        <v>36</v>
      </c>
      <c r="B31" s="34"/>
      <c r="C31" s="34" t="s">
        <v>85</v>
      </c>
      <c r="D31" s="34"/>
      <c r="E31" s="39"/>
      <c r="F31" s="36">
        <v>0</v>
      </c>
      <c r="G31" s="37" t="s">
        <v>80</v>
      </c>
    </row>
  </sheetData>
  <sheetProtection/>
  <autoFilter ref="A1:F31">
    <sortState ref="A2:F31">
      <sortCondition sortBy="value" ref="A2:A31"/>
    </sortState>
  </autoFilter>
  <printOptions/>
  <pageMargins left="0.7" right="0.7" top="0.75" bottom="0.75" header="0.3" footer="0.3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602"/>
  <sheetViews>
    <sheetView showGridLines="0" tabSelected="1" zoomScale="103" zoomScaleNormal="103" zoomScaleSheetLayoutView="5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9" sqref="V9"/>
    </sheetView>
  </sheetViews>
  <sheetFormatPr defaultColWidth="9.140625" defaultRowHeight="12.75"/>
  <cols>
    <col min="1" max="1" width="5.140625" style="32" customWidth="1"/>
    <col min="2" max="2" width="13.7109375" style="32" customWidth="1"/>
    <col min="3" max="4" width="10.8515625" style="32" customWidth="1"/>
    <col min="5" max="5" width="15.57421875" style="32" customWidth="1"/>
    <col min="6" max="36" width="3.140625" style="32" customWidth="1"/>
    <col min="37" max="37" width="5.140625" style="32" customWidth="1"/>
    <col min="38" max="38" width="5.421875" style="32" customWidth="1"/>
    <col min="39" max="39" width="6.57421875" style="32" customWidth="1"/>
    <col min="40" max="40" width="2.57421875" style="32" customWidth="1"/>
    <col min="41" max="41" width="1.1484375" style="32" customWidth="1"/>
    <col min="42" max="42" width="2.28125" style="32" customWidth="1"/>
    <col min="43" max="44" width="2.140625" style="32" customWidth="1"/>
    <col min="45" max="49" width="5.28125" style="32" customWidth="1"/>
    <col min="50" max="16384" width="9.140625" style="32" customWidth="1"/>
  </cols>
  <sheetData>
    <row r="1" spans="1:76" s="1" customFormat="1" ht="16.5" customHeight="1">
      <c r="A1" s="86" t="s">
        <v>110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s="3" customFormat="1" ht="25.5" customHeight="1">
      <c r="A2" s="88" t="s">
        <v>43</v>
      </c>
      <c r="B2" s="89"/>
      <c r="C2" s="90" t="s">
        <v>85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83" t="s">
        <v>29</v>
      </c>
      <c r="X2" s="84"/>
      <c r="Y2" s="84"/>
      <c r="Z2" s="84"/>
      <c r="AA2" s="84"/>
      <c r="AB2" s="84"/>
      <c r="AC2" s="84"/>
      <c r="AD2" s="91" t="s">
        <v>95</v>
      </c>
      <c r="AE2" s="92"/>
      <c r="AF2" s="92"/>
      <c r="AG2" s="92"/>
      <c r="AH2" s="92"/>
      <c r="AI2" s="92"/>
      <c r="AJ2" s="92"/>
      <c r="AK2" s="92"/>
      <c r="AL2" s="92"/>
      <c r="AM2" s="92"/>
      <c r="AN2" s="67" t="s">
        <v>44</v>
      </c>
      <c r="AO2" s="85" t="s">
        <v>45</v>
      </c>
      <c r="AP2" s="85"/>
      <c r="AQ2" s="85"/>
      <c r="AR2" s="85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s="3" customFormat="1" ht="18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 t="s">
        <v>2</v>
      </c>
      <c r="X3" s="84"/>
      <c r="Y3" s="84"/>
      <c r="Z3" s="84"/>
      <c r="AA3" s="84"/>
      <c r="AB3" s="84"/>
      <c r="AC3" s="84"/>
      <c r="AD3" s="93">
        <f>+VLOOKUP(AD2,A571:AG583,2,0)</f>
        <v>2020</v>
      </c>
      <c r="AE3" s="94"/>
      <c r="AF3" s="94"/>
      <c r="AG3" s="94"/>
      <c r="AH3" s="94"/>
      <c r="AI3" s="94"/>
      <c r="AJ3" s="94"/>
      <c r="AK3" s="94"/>
      <c r="AL3" s="94"/>
      <c r="AM3" s="94"/>
      <c r="AN3" s="8"/>
      <c r="AO3" s="8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s="3" customFormat="1" ht="60.75" customHeight="1">
      <c r="A4" s="95"/>
      <c r="B4" s="96"/>
      <c r="C4" s="96"/>
      <c r="D4" s="96"/>
      <c r="E4" s="96"/>
      <c r="F4" s="68" t="str">
        <f>+VLOOKUP(AD2,A571:BM583,35,0)</f>
        <v>ÇARŞAMBA</v>
      </c>
      <c r="G4" s="68" t="str">
        <f>+VLOOKUP(AD2,A571:BM583,36,0)</f>
        <v>PERŞEMBE</v>
      </c>
      <c r="H4" s="68" t="str">
        <f>+VLOOKUP(AD2,A571:BM583,37,0)</f>
        <v>CUMA</v>
      </c>
      <c r="I4" s="68" t="str">
        <f>+VLOOKUP(AD2,A571:BM583,38,0)</f>
        <v>CUMARTESİ</v>
      </c>
      <c r="J4" s="68" t="str">
        <f>+VLOOKUP(AD2,A571:BM583,39,0)</f>
        <v>PAZAR</v>
      </c>
      <c r="K4" s="68" t="str">
        <f>+VLOOKUP(AD2,A571:BM583,40,0)</f>
        <v>PAZARTESİ</v>
      </c>
      <c r="L4" s="68" t="str">
        <f>+VLOOKUP(AD2,A571:BM583,41,0)</f>
        <v>SALI</v>
      </c>
      <c r="M4" s="68" t="str">
        <f>+VLOOKUP(AD2,A571:BM583,42,0)</f>
        <v>ÇARŞAMBA</v>
      </c>
      <c r="N4" s="68" t="str">
        <f>+VLOOKUP(AD2,A571:BM583,43,0)</f>
        <v>PERŞEMBE</v>
      </c>
      <c r="O4" s="68" t="str">
        <f>+VLOOKUP(AD2,A571:BM583,44,0)</f>
        <v>CUMA</v>
      </c>
      <c r="P4" s="68" t="str">
        <f>+VLOOKUP(AD2,A571:BM583,45,0)</f>
        <v>CUMARTESİ</v>
      </c>
      <c r="Q4" s="68" t="str">
        <f>+VLOOKUP(AD2,A571:BM583,46,0)</f>
        <v>PAZAR</v>
      </c>
      <c r="R4" s="68" t="str">
        <f>+VLOOKUP(AD2,A571:BM583,47,0)</f>
        <v>PAZARTESİ</v>
      </c>
      <c r="S4" s="68" t="str">
        <f>+VLOOKUP(AD2,A571:BM583,48,0)</f>
        <v>SALI</v>
      </c>
      <c r="T4" s="68" t="str">
        <f>+VLOOKUP(AD2,A571:BM583,49,0)</f>
        <v>ÇARŞAMBA</v>
      </c>
      <c r="U4" s="68" t="str">
        <f>+VLOOKUP(AD2,A571:BM583,50,0)</f>
        <v>PERŞEMBE</v>
      </c>
      <c r="V4" s="68" t="str">
        <f>+VLOOKUP(AD2,A571:BM583,51,0)</f>
        <v>CUMA</v>
      </c>
      <c r="W4" s="68" t="str">
        <f>+VLOOKUP(AD2,A571:BM583,52,0)</f>
        <v>CUMARTESİ</v>
      </c>
      <c r="X4" s="68" t="str">
        <f>+VLOOKUP(AD2,A571:BM583,53,0)</f>
        <v>PAZAR</v>
      </c>
      <c r="Y4" s="68" t="str">
        <f>+VLOOKUP(AD2,A571:BM583,54,0)</f>
        <v>PAZARTESİ</v>
      </c>
      <c r="Z4" s="68" t="str">
        <f>+VLOOKUP(AD2,A571:BM583,55,0)</f>
        <v>SALI</v>
      </c>
      <c r="AA4" s="68" t="str">
        <f>+VLOOKUP(AD2,A571:BM583,56,0)</f>
        <v>ÇARŞAMBA</v>
      </c>
      <c r="AB4" s="68" t="str">
        <f>+VLOOKUP(AD2,A571:BM583,57,0)</f>
        <v>PERŞEMBE</v>
      </c>
      <c r="AC4" s="68" t="str">
        <f>+VLOOKUP(AD2,A571:BM583,58,0)</f>
        <v>CUMA</v>
      </c>
      <c r="AD4" s="68" t="str">
        <f>+VLOOKUP(AD2,A571:BM583,59,0)</f>
        <v>CUMARTESİ</v>
      </c>
      <c r="AE4" s="68" t="str">
        <f>+VLOOKUP(AD2,A571:BM583,60,0)</f>
        <v>PAZAR</v>
      </c>
      <c r="AF4" s="68" t="str">
        <f>+VLOOKUP(AD2,A571:BM583,61,0)</f>
        <v>PAZARTESİ</v>
      </c>
      <c r="AG4" s="68" t="str">
        <f>+VLOOKUP(AD2,A571:BM583,62,0)</f>
        <v>SALI</v>
      </c>
      <c r="AH4" s="68" t="str">
        <f>+VLOOKUP(AD2,A571:BM583,63,0)</f>
        <v>ÇARŞAMBA</v>
      </c>
      <c r="AI4" s="68" t="str">
        <f>+VLOOKUP(AD2,A571:BM583,64,0)</f>
        <v>PERŞEMBE</v>
      </c>
      <c r="AJ4" s="68" t="str">
        <f>+VLOOKUP(AD2,A571:BM583,65,0)</f>
        <v>CUMA</v>
      </c>
      <c r="AK4" s="97"/>
      <c r="AL4" s="97"/>
      <c r="AM4" s="96"/>
      <c r="AN4" s="8"/>
      <c r="AO4" s="8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76" s="3" customFormat="1" ht="21" customHeight="1" thickBot="1">
      <c r="A5" s="9" t="s">
        <v>46</v>
      </c>
      <c r="B5" s="10" t="s">
        <v>4</v>
      </c>
      <c r="C5" s="10" t="s">
        <v>47</v>
      </c>
      <c r="D5" s="10" t="s">
        <v>48</v>
      </c>
      <c r="E5" s="10" t="s">
        <v>49</v>
      </c>
      <c r="F5" s="11">
        <f>+VLOOKUP(AD2,A571:AG583,3,0)</f>
        <v>1</v>
      </c>
      <c r="G5" s="11">
        <f>+VLOOKUP(AD2,A571:AG583,4,0)</f>
        <v>2</v>
      </c>
      <c r="H5" s="11">
        <f>+VLOOKUP(AD2,A571:AG583,5,0)</f>
        <v>3</v>
      </c>
      <c r="I5" s="11">
        <f>+VLOOKUP(AD2,A571:AG583,6,0)</f>
        <v>4</v>
      </c>
      <c r="J5" s="11">
        <f>+VLOOKUP(AD2,A571:AG583,7,0)</f>
        <v>5</v>
      </c>
      <c r="K5" s="11">
        <f>+VLOOKUP(AD2,A571:AG583,8,0)</f>
        <v>6</v>
      </c>
      <c r="L5" s="11">
        <f>+VLOOKUP(AD2,A571:AG583,9,0)</f>
        <v>7</v>
      </c>
      <c r="M5" s="11">
        <f>+VLOOKUP(AD2,A571:AG583,10,0)</f>
        <v>8</v>
      </c>
      <c r="N5" s="11">
        <f>+VLOOKUP(AD2,A571:AG583,11,0)</f>
        <v>9</v>
      </c>
      <c r="O5" s="11">
        <f>+VLOOKUP(AD2,A571:AG583,12,0)</f>
        <v>10</v>
      </c>
      <c r="P5" s="11">
        <f>+VLOOKUP(AD2,A571:AG583,13,0)</f>
        <v>11</v>
      </c>
      <c r="Q5" s="11">
        <f>+VLOOKUP(AD2,A571:AG583,14,0)</f>
        <v>12</v>
      </c>
      <c r="R5" s="11">
        <f>+VLOOKUP(AD2,A571:AG583,15,0)</f>
        <v>13</v>
      </c>
      <c r="S5" s="11">
        <f>+VLOOKUP(AD2,A571:AG583,16,0)</f>
        <v>14</v>
      </c>
      <c r="T5" s="11">
        <f>+VLOOKUP(AD2,A571:AG583,17,0)</f>
        <v>15</v>
      </c>
      <c r="U5" s="11">
        <f>+VLOOKUP(AD2,A571:AG583,18,0)</f>
        <v>16</v>
      </c>
      <c r="V5" s="11">
        <f>+VLOOKUP(AD2,A571:AG583,19,0)</f>
        <v>17</v>
      </c>
      <c r="W5" s="11">
        <f>+VLOOKUP(AD2,A571:AG583,20,0)</f>
        <v>18</v>
      </c>
      <c r="X5" s="11">
        <f>+VLOOKUP(AD2,A571:AG583,21,0)</f>
        <v>19</v>
      </c>
      <c r="Y5" s="11">
        <f>+VLOOKUP(AD2,A571:AG583,22,0)</f>
        <v>20</v>
      </c>
      <c r="Z5" s="11">
        <f>+VLOOKUP(AD2,A571:AG583,23,0)</f>
        <v>21</v>
      </c>
      <c r="AA5" s="11">
        <f>+VLOOKUP(AD2,A571:AG583,24,0)</f>
        <v>22</v>
      </c>
      <c r="AB5" s="11">
        <f>+VLOOKUP(AD2,A571:AG583,25,0)</f>
        <v>23</v>
      </c>
      <c r="AC5" s="11">
        <f>+VLOOKUP(AD2,A571:AG583,26,0)</f>
        <v>24</v>
      </c>
      <c r="AD5" s="11">
        <f>+VLOOKUP(AD2,A571:AG583,27,0)</f>
        <v>25</v>
      </c>
      <c r="AE5" s="11">
        <f>+VLOOKUP(AD2,A571:AG583,28,0)</f>
        <v>26</v>
      </c>
      <c r="AF5" s="11">
        <f>+VLOOKUP(AD2,A571:AG583,29,0)</f>
        <v>27</v>
      </c>
      <c r="AG5" s="11">
        <f>+VLOOKUP(AD2,A571:AG583,30,0)</f>
        <v>28</v>
      </c>
      <c r="AH5" s="11">
        <f>+VLOOKUP(AD2,A571:AG583,31,0)</f>
        <v>29</v>
      </c>
      <c r="AI5" s="11">
        <f>+VLOOKUP(AD2,A571:AG583,32,0)</f>
        <v>30</v>
      </c>
      <c r="AJ5" s="11">
        <f>+VLOOKUP(AD2,A571:AG583,33,0)</f>
        <v>31</v>
      </c>
      <c r="AK5" s="69" t="s">
        <v>92</v>
      </c>
      <c r="AL5" s="69"/>
      <c r="AM5" s="70" t="s">
        <v>50</v>
      </c>
      <c r="AN5" s="8"/>
      <c r="AO5" s="8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76" s="3" customFormat="1" ht="15" customHeight="1" thickBot="1">
      <c r="A6" s="99" t="s">
        <v>1</v>
      </c>
      <c r="B6" s="100" t="str">
        <f>+GİRİŞ!A2</f>
        <v>AHMET YASİN KOŞAR</v>
      </c>
      <c r="C6" s="100" t="str">
        <f>+GİRİŞ!B2</f>
        <v>Türkçe</v>
      </c>
      <c r="D6" s="100" t="str">
        <f>+GİRİŞ!C2</f>
        <v>Mevlana Ortaokulu</v>
      </c>
      <c r="E6" s="54" t="s">
        <v>51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59">
        <f>+SUM(F6:AJ6)</f>
        <v>0</v>
      </c>
      <c r="AL6" s="101">
        <f>+SUM(AK6:AK11)</f>
        <v>0</v>
      </c>
      <c r="AM6" s="102">
        <f>+SUM(AK6:AK17)</f>
        <v>0</v>
      </c>
      <c r="AN6" s="8"/>
      <c r="AO6" s="8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</row>
    <row r="7" spans="1:76" s="3" customFormat="1" ht="15" customHeight="1" thickBot="1">
      <c r="A7" s="99"/>
      <c r="B7" s="100"/>
      <c r="C7" s="100"/>
      <c r="D7" s="100"/>
      <c r="E7" s="55" t="s">
        <v>52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59">
        <f aca="true" t="shared" si="0" ref="AK7:AK17">SUM(F7:AJ7)</f>
        <v>0</v>
      </c>
      <c r="AL7" s="101"/>
      <c r="AM7" s="102"/>
      <c r="AN7" s="8"/>
      <c r="AO7" s="98"/>
      <c r="AP7" s="98"/>
      <c r="AQ7" s="98"/>
      <c r="AR7" s="98"/>
      <c r="AS7" s="98"/>
      <c r="AT7" s="98"/>
      <c r="AU7" s="98"/>
      <c r="AV7" s="98"/>
      <c r="AW7" s="98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76" s="3" customFormat="1" ht="15" customHeight="1" thickBot="1">
      <c r="A8" s="99"/>
      <c r="B8" s="100"/>
      <c r="C8" s="100"/>
      <c r="D8" s="100"/>
      <c r="E8" s="55" t="s">
        <v>53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59">
        <f t="shared" si="0"/>
        <v>0</v>
      </c>
      <c r="AL8" s="101"/>
      <c r="AM8" s="102"/>
      <c r="AN8" s="8"/>
      <c r="AO8" s="98"/>
      <c r="AP8" s="98"/>
      <c r="AQ8" s="98"/>
      <c r="AR8" s="98"/>
      <c r="AS8" s="98"/>
      <c r="AT8" s="98"/>
      <c r="AU8" s="98"/>
      <c r="AV8" s="98"/>
      <c r="AW8" s="98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</row>
    <row r="9" spans="1:76" s="3" customFormat="1" ht="15" customHeight="1" thickBot="1">
      <c r="A9" s="99"/>
      <c r="B9" s="100"/>
      <c r="C9" s="100"/>
      <c r="D9" s="100"/>
      <c r="E9" s="56" t="s">
        <v>54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59">
        <f t="shared" si="0"/>
        <v>0</v>
      </c>
      <c r="AL9" s="101"/>
      <c r="AM9" s="102"/>
      <c r="AN9" s="8"/>
      <c r="AO9" s="98"/>
      <c r="AP9" s="98"/>
      <c r="AQ9" s="98"/>
      <c r="AR9" s="98"/>
      <c r="AS9" s="98"/>
      <c r="AT9" s="98"/>
      <c r="AU9" s="98"/>
      <c r="AV9" s="98"/>
      <c r="AW9" s="98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</row>
    <row r="10" spans="1:76" s="3" customFormat="1" ht="15" customHeight="1" thickBot="1">
      <c r="A10" s="99"/>
      <c r="B10" s="100"/>
      <c r="C10" s="100"/>
      <c r="D10" s="100"/>
      <c r="E10" s="55" t="s">
        <v>55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59">
        <f t="shared" si="0"/>
        <v>0</v>
      </c>
      <c r="AL10" s="101"/>
      <c r="AM10" s="102"/>
      <c r="AN10" s="8"/>
      <c r="AO10" s="98"/>
      <c r="AP10" s="98"/>
      <c r="AQ10" s="98"/>
      <c r="AR10" s="98"/>
      <c r="AS10" s="98"/>
      <c r="AT10" s="98"/>
      <c r="AU10" s="98"/>
      <c r="AV10" s="98"/>
      <c r="AW10" s="98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s="3" customFormat="1" ht="15" customHeight="1" thickBot="1">
      <c r="A11" s="99"/>
      <c r="B11" s="100"/>
      <c r="C11" s="100"/>
      <c r="D11" s="100"/>
      <c r="E11" s="57" t="s">
        <v>56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59">
        <f t="shared" si="0"/>
        <v>0</v>
      </c>
      <c r="AL11" s="101"/>
      <c r="AM11" s="102"/>
      <c r="AN11" s="8"/>
      <c r="AO11" s="98"/>
      <c r="AP11" s="98"/>
      <c r="AQ11" s="98"/>
      <c r="AR11" s="98"/>
      <c r="AS11" s="98"/>
      <c r="AT11" s="98"/>
      <c r="AU11" s="98"/>
      <c r="AV11" s="98"/>
      <c r="AW11" s="98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</row>
    <row r="12" spans="1:76" s="3" customFormat="1" ht="15" customHeight="1" thickBot="1">
      <c r="A12" s="99"/>
      <c r="B12" s="100"/>
      <c r="C12" s="100"/>
      <c r="D12" s="100"/>
      <c r="E12" s="55" t="s">
        <v>57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60">
        <f t="shared" si="0"/>
        <v>0</v>
      </c>
      <c r="AL12" s="61">
        <f>+AK12</f>
        <v>0</v>
      </c>
      <c r="AM12" s="102"/>
      <c r="AN12" s="8"/>
      <c r="AO12" s="98"/>
      <c r="AP12" s="98"/>
      <c r="AQ12" s="98"/>
      <c r="AR12" s="98"/>
      <c r="AS12" s="98"/>
      <c r="AT12" s="98"/>
      <c r="AU12" s="98"/>
      <c r="AV12" s="98"/>
      <c r="AW12" s="98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s="3" customFormat="1" ht="15" customHeight="1" thickBot="1">
      <c r="A13" s="99"/>
      <c r="B13" s="100"/>
      <c r="C13" s="100"/>
      <c r="D13" s="100"/>
      <c r="E13" s="55" t="s">
        <v>58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62">
        <f t="shared" si="0"/>
        <v>0</v>
      </c>
      <c r="AL13" s="61">
        <f>+AK13</f>
        <v>0</v>
      </c>
      <c r="AM13" s="102"/>
      <c r="AN13" s="8"/>
      <c r="AO13" s="98"/>
      <c r="AP13" s="98"/>
      <c r="AQ13" s="98"/>
      <c r="AR13" s="98"/>
      <c r="AS13" s="98"/>
      <c r="AT13" s="98"/>
      <c r="AU13" s="98"/>
      <c r="AV13" s="98"/>
      <c r="AW13" s="98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76" s="3" customFormat="1" ht="15" customHeight="1" thickBot="1">
      <c r="A14" s="99"/>
      <c r="B14" s="100"/>
      <c r="C14" s="100"/>
      <c r="D14" s="100"/>
      <c r="E14" s="55" t="s">
        <v>59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63">
        <f t="shared" si="0"/>
        <v>0</v>
      </c>
      <c r="AL14" s="64">
        <f>+AK14</f>
        <v>0</v>
      </c>
      <c r="AM14" s="102"/>
      <c r="AN14" s="8"/>
      <c r="AO14" s="98"/>
      <c r="AP14" s="98"/>
      <c r="AQ14" s="98"/>
      <c r="AR14" s="98"/>
      <c r="AS14" s="98"/>
      <c r="AT14" s="98"/>
      <c r="AU14" s="98"/>
      <c r="AV14" s="98"/>
      <c r="AW14" s="98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1:76" s="3" customFormat="1" ht="15" customHeight="1" thickBot="1">
      <c r="A15" s="99"/>
      <c r="B15" s="100"/>
      <c r="C15" s="100"/>
      <c r="D15" s="100"/>
      <c r="E15" s="55" t="s">
        <v>60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65">
        <f t="shared" si="0"/>
        <v>0</v>
      </c>
      <c r="AL15" s="101">
        <f>+SUM(AK15:AK17)</f>
        <v>0</v>
      </c>
      <c r="AM15" s="102"/>
      <c r="AN15" s="8"/>
      <c r="AO15" s="8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76" s="3" customFormat="1" ht="15" customHeight="1" thickBot="1">
      <c r="A16" s="99"/>
      <c r="B16" s="100"/>
      <c r="C16" s="100"/>
      <c r="D16" s="100"/>
      <c r="E16" s="55" t="s">
        <v>61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65">
        <f t="shared" si="0"/>
        <v>0</v>
      </c>
      <c r="AL16" s="101"/>
      <c r="AM16" s="102"/>
      <c r="AN16" s="8"/>
      <c r="AO16" s="8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76" s="3" customFormat="1" ht="15" customHeight="1" thickBot="1">
      <c r="A17" s="99"/>
      <c r="B17" s="100"/>
      <c r="C17" s="100"/>
      <c r="D17" s="100"/>
      <c r="E17" s="58" t="s">
        <v>89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65">
        <f t="shared" si="0"/>
        <v>0</v>
      </c>
      <c r="AL17" s="101"/>
      <c r="AM17" s="102"/>
      <c r="AN17" s="8"/>
      <c r="AO17" s="8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s="3" customFormat="1" ht="15" customHeight="1" thickBot="1">
      <c r="A18" s="99" t="s">
        <v>0</v>
      </c>
      <c r="B18" s="100" t="str">
        <f>+GİRİŞ!A3</f>
        <v>AYDIN DAĞDELEN</v>
      </c>
      <c r="C18" s="100" t="str">
        <f>+GİRİŞ!B3</f>
        <v>Matematik</v>
      </c>
      <c r="D18" s="100" t="str">
        <f>+GİRİŞ!C3</f>
        <v>Mevlana Ortaokulu</v>
      </c>
      <c r="E18" s="54" t="s">
        <v>51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59">
        <f>+SUM(F18:AJ18)</f>
        <v>0</v>
      </c>
      <c r="AL18" s="101">
        <f>+SUM(AK18:AK23)</f>
        <v>0</v>
      </c>
      <c r="AM18" s="102">
        <f>+SUM(AK18:AK29)</f>
        <v>0</v>
      </c>
      <c r="AN18" s="8"/>
      <c r="AO18" s="8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s="3" customFormat="1" ht="15" customHeight="1" thickBot="1">
      <c r="A19" s="99"/>
      <c r="B19" s="100"/>
      <c r="C19" s="100"/>
      <c r="D19" s="100"/>
      <c r="E19" s="55" t="s">
        <v>52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59">
        <f aca="true" t="shared" si="1" ref="AK19:AK29">SUM(F19:AJ19)</f>
        <v>0</v>
      </c>
      <c r="AL19" s="101"/>
      <c r="AM19" s="102"/>
      <c r="AN19" s="8"/>
      <c r="AO19" s="8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s="3" customFormat="1" ht="15" customHeight="1" thickBot="1">
      <c r="A20" s="99"/>
      <c r="B20" s="100"/>
      <c r="C20" s="100"/>
      <c r="D20" s="100"/>
      <c r="E20" s="55" t="s">
        <v>53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59">
        <f t="shared" si="1"/>
        <v>0</v>
      </c>
      <c r="AL20" s="101"/>
      <c r="AM20" s="102"/>
      <c r="AN20" s="8"/>
      <c r="AO20" s="8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76" s="3" customFormat="1" ht="15" customHeight="1" thickBot="1">
      <c r="A21" s="99"/>
      <c r="B21" s="100"/>
      <c r="C21" s="100"/>
      <c r="D21" s="100"/>
      <c r="E21" s="56" t="s">
        <v>54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59">
        <f t="shared" si="1"/>
        <v>0</v>
      </c>
      <c r="AL21" s="101"/>
      <c r="AM21" s="102"/>
      <c r="AN21" s="8"/>
      <c r="AO21" s="8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76" s="3" customFormat="1" ht="15" customHeight="1" thickBot="1">
      <c r="A22" s="99"/>
      <c r="B22" s="100"/>
      <c r="C22" s="100"/>
      <c r="D22" s="100"/>
      <c r="E22" s="55" t="s">
        <v>55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59">
        <f t="shared" si="1"/>
        <v>0</v>
      </c>
      <c r="AL22" s="101"/>
      <c r="AM22" s="102"/>
      <c r="AN22" s="8"/>
      <c r="AO22" s="8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76" s="3" customFormat="1" ht="15" customHeight="1" thickBot="1">
      <c r="A23" s="99"/>
      <c r="B23" s="100"/>
      <c r="C23" s="100"/>
      <c r="D23" s="100"/>
      <c r="E23" s="57" t="s">
        <v>56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59">
        <f t="shared" si="1"/>
        <v>0</v>
      </c>
      <c r="AL23" s="101"/>
      <c r="AM23" s="102"/>
      <c r="AN23" s="8"/>
      <c r="AO23" s="8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76" s="3" customFormat="1" ht="15" customHeight="1" thickBot="1">
      <c r="A24" s="99"/>
      <c r="B24" s="100"/>
      <c r="C24" s="100"/>
      <c r="D24" s="100"/>
      <c r="E24" s="55" t="s">
        <v>57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60">
        <f t="shared" si="1"/>
        <v>0</v>
      </c>
      <c r="AL24" s="61">
        <f>+AK24</f>
        <v>0</v>
      </c>
      <c r="AM24" s="102"/>
      <c r="AN24" s="8"/>
      <c r="AO24" s="8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1:76" s="3" customFormat="1" ht="15" customHeight="1" thickBot="1">
      <c r="A25" s="99"/>
      <c r="B25" s="100"/>
      <c r="C25" s="100"/>
      <c r="D25" s="100"/>
      <c r="E25" s="55" t="s">
        <v>58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62">
        <f t="shared" si="1"/>
        <v>0</v>
      </c>
      <c r="AL25" s="61">
        <f>+AK25</f>
        <v>0</v>
      </c>
      <c r="AM25" s="102"/>
      <c r="AN25" s="8"/>
      <c r="AO25" s="8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76" s="3" customFormat="1" ht="15" customHeight="1" thickBot="1">
      <c r="A26" s="99"/>
      <c r="B26" s="100"/>
      <c r="C26" s="100"/>
      <c r="D26" s="100"/>
      <c r="E26" s="55" t="s">
        <v>59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63">
        <f t="shared" si="1"/>
        <v>0</v>
      </c>
      <c r="AL26" s="64">
        <f>+AK26</f>
        <v>0</v>
      </c>
      <c r="AM26" s="102"/>
      <c r="AN26" s="8"/>
      <c r="AO26" s="8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s="3" customFormat="1" ht="15" customHeight="1" thickBot="1">
      <c r="A27" s="99"/>
      <c r="B27" s="100"/>
      <c r="C27" s="100"/>
      <c r="D27" s="100"/>
      <c r="E27" s="55" t="s">
        <v>60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65">
        <f t="shared" si="1"/>
        <v>0</v>
      </c>
      <c r="AL27" s="101">
        <f>+SUM(AK27:AK29)</f>
        <v>0</v>
      </c>
      <c r="AM27" s="102"/>
      <c r="AN27" s="8"/>
      <c r="AO27" s="8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s="3" customFormat="1" ht="15" customHeight="1" thickBot="1">
      <c r="A28" s="99"/>
      <c r="B28" s="100"/>
      <c r="C28" s="100"/>
      <c r="D28" s="100"/>
      <c r="E28" s="55" t="s">
        <v>61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65">
        <f t="shared" si="1"/>
        <v>0</v>
      </c>
      <c r="AL28" s="101"/>
      <c r="AM28" s="102"/>
      <c r="AN28" s="8"/>
      <c r="AO28" s="8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</row>
    <row r="29" spans="1:76" s="3" customFormat="1" ht="15" customHeight="1" thickBot="1">
      <c r="A29" s="99"/>
      <c r="B29" s="100"/>
      <c r="C29" s="100"/>
      <c r="D29" s="100"/>
      <c r="E29" s="58" t="s">
        <v>89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65">
        <f t="shared" si="1"/>
        <v>0</v>
      </c>
      <c r="AL29" s="101"/>
      <c r="AM29" s="102"/>
      <c r="AN29" s="8"/>
      <c r="AO29" s="8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</row>
    <row r="30" spans="1:76" s="3" customFormat="1" ht="15" customHeight="1" thickBot="1">
      <c r="A30" s="99" t="s">
        <v>5</v>
      </c>
      <c r="B30" s="100" t="str">
        <f>+GİRİŞ!A4</f>
        <v>DERYA GÜNEŞ VAROL</v>
      </c>
      <c r="C30" s="100" t="str">
        <f>+GİRİŞ!B4</f>
        <v>İngilizce</v>
      </c>
      <c r="D30" s="100" t="str">
        <f>+GİRİŞ!C4</f>
        <v>Mevlana Ortaokulu</v>
      </c>
      <c r="E30" s="54" t="s">
        <v>51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59">
        <f>+SUM(F30:AJ30)</f>
        <v>0</v>
      </c>
      <c r="AL30" s="101">
        <f>+SUM(AK30:AK35)</f>
        <v>0</v>
      </c>
      <c r="AM30" s="102">
        <f>+SUM(AK30:AK41)</f>
        <v>0</v>
      </c>
      <c r="AN30" s="8"/>
      <c r="AO30" s="8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</row>
    <row r="31" spans="1:76" s="3" customFormat="1" ht="15" customHeight="1" thickBot="1">
      <c r="A31" s="99"/>
      <c r="B31" s="100"/>
      <c r="C31" s="100"/>
      <c r="D31" s="100"/>
      <c r="E31" s="55" t="s">
        <v>52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59">
        <f aca="true" t="shared" si="2" ref="AK31:AK41">SUM(F31:AJ31)</f>
        <v>0</v>
      </c>
      <c r="AL31" s="101"/>
      <c r="AM31" s="102"/>
      <c r="AN31" s="8"/>
      <c r="AO31" s="8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s="3" customFormat="1" ht="15" customHeight="1" thickBot="1">
      <c r="A32" s="99"/>
      <c r="B32" s="100"/>
      <c r="C32" s="100"/>
      <c r="D32" s="100"/>
      <c r="E32" s="55" t="s">
        <v>53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59">
        <f t="shared" si="2"/>
        <v>0</v>
      </c>
      <c r="AL32" s="101"/>
      <c r="AM32" s="102"/>
      <c r="AN32" s="8"/>
      <c r="AO32" s="8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6" s="3" customFormat="1" ht="15" customHeight="1" thickBot="1">
      <c r="A33" s="99"/>
      <c r="B33" s="100"/>
      <c r="C33" s="100"/>
      <c r="D33" s="100"/>
      <c r="E33" s="56" t="s">
        <v>54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59">
        <f t="shared" si="2"/>
        <v>0</v>
      </c>
      <c r="AL33" s="101"/>
      <c r="AM33" s="102"/>
      <c r="AN33" s="8"/>
      <c r="AO33" s="8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</row>
    <row r="34" spans="1:76" s="3" customFormat="1" ht="15" customHeight="1" thickBot="1">
      <c r="A34" s="99"/>
      <c r="B34" s="100"/>
      <c r="C34" s="100"/>
      <c r="D34" s="100"/>
      <c r="E34" s="55" t="s">
        <v>55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59">
        <f t="shared" si="2"/>
        <v>0</v>
      </c>
      <c r="AL34" s="101"/>
      <c r="AM34" s="102"/>
      <c r="AN34" s="8"/>
      <c r="AO34" s="8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s="3" customFormat="1" ht="15" customHeight="1" thickBot="1">
      <c r="A35" s="99"/>
      <c r="B35" s="100"/>
      <c r="C35" s="100"/>
      <c r="D35" s="100"/>
      <c r="E35" s="57" t="s">
        <v>56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59">
        <f t="shared" si="2"/>
        <v>0</v>
      </c>
      <c r="AL35" s="101"/>
      <c r="AM35" s="102"/>
      <c r="AN35" s="8"/>
      <c r="AO35" s="8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s="3" customFormat="1" ht="15" customHeight="1" thickBot="1">
      <c r="A36" s="99"/>
      <c r="B36" s="100"/>
      <c r="C36" s="100"/>
      <c r="D36" s="100"/>
      <c r="E36" s="55" t="s">
        <v>57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60">
        <f t="shared" si="2"/>
        <v>0</v>
      </c>
      <c r="AL36" s="61">
        <f>+AK36</f>
        <v>0</v>
      </c>
      <c r="AM36" s="102"/>
      <c r="AN36" s="8"/>
      <c r="AO36" s="8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s="3" customFormat="1" ht="15" customHeight="1" thickBot="1">
      <c r="A37" s="99"/>
      <c r="B37" s="100"/>
      <c r="C37" s="100"/>
      <c r="D37" s="100"/>
      <c r="E37" s="55" t="s">
        <v>58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62">
        <f t="shared" si="2"/>
        <v>0</v>
      </c>
      <c r="AL37" s="61">
        <f>+AK37</f>
        <v>0</v>
      </c>
      <c r="AM37" s="102"/>
      <c r="AN37" s="8"/>
      <c r="AO37" s="8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s="3" customFormat="1" ht="15" customHeight="1" thickBot="1">
      <c r="A38" s="99"/>
      <c r="B38" s="100"/>
      <c r="C38" s="100"/>
      <c r="D38" s="100"/>
      <c r="E38" s="55" t="s">
        <v>59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63">
        <f t="shared" si="2"/>
        <v>0</v>
      </c>
      <c r="AL38" s="64">
        <f>+AK38</f>
        <v>0</v>
      </c>
      <c r="AM38" s="102"/>
      <c r="AN38" s="8"/>
      <c r="AO38" s="8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s="3" customFormat="1" ht="15" customHeight="1" thickBot="1">
      <c r="A39" s="99"/>
      <c r="B39" s="100"/>
      <c r="C39" s="100"/>
      <c r="D39" s="100"/>
      <c r="E39" s="55" t="s">
        <v>60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65">
        <f t="shared" si="2"/>
        <v>0</v>
      </c>
      <c r="AL39" s="101">
        <f>+SUM(AK39:AK41)</f>
        <v>0</v>
      </c>
      <c r="AM39" s="102"/>
      <c r="AN39" s="8"/>
      <c r="AO39" s="8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s="3" customFormat="1" ht="15" customHeight="1" thickBot="1">
      <c r="A40" s="99"/>
      <c r="B40" s="100"/>
      <c r="C40" s="100"/>
      <c r="D40" s="100"/>
      <c r="E40" s="55" t="s">
        <v>61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65">
        <f t="shared" si="2"/>
        <v>0</v>
      </c>
      <c r="AL40" s="101"/>
      <c r="AM40" s="102"/>
      <c r="AN40" s="8"/>
      <c r="AO40" s="8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s="3" customFormat="1" ht="15" customHeight="1" thickBot="1">
      <c r="A41" s="99"/>
      <c r="B41" s="100"/>
      <c r="C41" s="100"/>
      <c r="D41" s="100"/>
      <c r="E41" s="58" t="s">
        <v>89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65">
        <f t="shared" si="2"/>
        <v>0</v>
      </c>
      <c r="AL41" s="101"/>
      <c r="AM41" s="102"/>
      <c r="AN41" s="8"/>
      <c r="AO41" s="8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</row>
    <row r="42" spans="1:76" s="3" customFormat="1" ht="15" customHeight="1" thickBot="1">
      <c r="A42" s="99" t="s">
        <v>6</v>
      </c>
      <c r="B42" s="100" t="str">
        <f>+GİRİŞ!A5</f>
        <v>DİLAN KILIÇ</v>
      </c>
      <c r="C42" s="100" t="str">
        <f>+GİRİŞ!B5</f>
        <v>Din Kültürü ve Ahlak Bilgisi</v>
      </c>
      <c r="D42" s="100" t="str">
        <f>+GİRİŞ!C5</f>
        <v>Şehit Murat Yıldırım Mesleki ve Teknik Anadolu Lisesi</v>
      </c>
      <c r="E42" s="54" t="s">
        <v>51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59">
        <f>+SUM(F42:AJ42)</f>
        <v>0</v>
      </c>
      <c r="AL42" s="101">
        <f>+SUM(AK42:AK47)</f>
        <v>0</v>
      </c>
      <c r="AM42" s="102">
        <f>+SUM(AK42:AK53)</f>
        <v>0</v>
      </c>
      <c r="AN42" s="8"/>
      <c r="AO42" s="8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s="3" customFormat="1" ht="15" customHeight="1" thickBot="1">
      <c r="A43" s="99"/>
      <c r="B43" s="100"/>
      <c r="C43" s="100"/>
      <c r="D43" s="100"/>
      <c r="E43" s="55" t="s">
        <v>52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59">
        <f aca="true" t="shared" si="3" ref="AK43:AK53">SUM(F43:AJ43)</f>
        <v>0</v>
      </c>
      <c r="AL43" s="101"/>
      <c r="AM43" s="102"/>
      <c r="AN43" s="8"/>
      <c r="AO43" s="8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s="3" customFormat="1" ht="15" customHeight="1" thickBot="1">
      <c r="A44" s="99"/>
      <c r="B44" s="100"/>
      <c r="C44" s="100"/>
      <c r="D44" s="100"/>
      <c r="E44" s="55" t="s">
        <v>53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59">
        <f t="shared" si="3"/>
        <v>0</v>
      </c>
      <c r="AL44" s="101"/>
      <c r="AM44" s="102"/>
      <c r="AN44" s="8"/>
      <c r="AO44" s="8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</row>
    <row r="45" spans="1:76" s="3" customFormat="1" ht="15" customHeight="1" thickBot="1">
      <c r="A45" s="99"/>
      <c r="B45" s="100"/>
      <c r="C45" s="100"/>
      <c r="D45" s="100"/>
      <c r="E45" s="56" t="s">
        <v>54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59">
        <f t="shared" si="3"/>
        <v>0</v>
      </c>
      <c r="AL45" s="101"/>
      <c r="AM45" s="102"/>
      <c r="AN45" s="8"/>
      <c r="AO45" s="8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</row>
    <row r="46" spans="1:76" s="3" customFormat="1" ht="15" customHeight="1" thickBot="1">
      <c r="A46" s="99"/>
      <c r="B46" s="100"/>
      <c r="C46" s="100"/>
      <c r="D46" s="100"/>
      <c r="E46" s="55" t="s">
        <v>55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59">
        <f t="shared" si="3"/>
        <v>0</v>
      </c>
      <c r="AL46" s="101"/>
      <c r="AM46" s="102"/>
      <c r="AN46" s="8"/>
      <c r="AO46" s="8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</row>
    <row r="47" spans="1:76" s="3" customFormat="1" ht="15" customHeight="1" thickBot="1">
      <c r="A47" s="99"/>
      <c r="B47" s="100"/>
      <c r="C47" s="100"/>
      <c r="D47" s="100"/>
      <c r="E47" s="57" t="s">
        <v>56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59">
        <f t="shared" si="3"/>
        <v>0</v>
      </c>
      <c r="AL47" s="101"/>
      <c r="AM47" s="102"/>
      <c r="AN47" s="8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</row>
    <row r="48" spans="1:76" s="3" customFormat="1" ht="15" customHeight="1" thickBot="1">
      <c r="A48" s="99"/>
      <c r="B48" s="100"/>
      <c r="C48" s="100"/>
      <c r="D48" s="100"/>
      <c r="E48" s="55" t="s">
        <v>57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60">
        <f t="shared" si="3"/>
        <v>0</v>
      </c>
      <c r="AL48" s="61">
        <f>+AK48</f>
        <v>0</v>
      </c>
      <c r="AM48" s="102"/>
      <c r="AN48" s="8"/>
      <c r="AO48" s="8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</row>
    <row r="49" spans="1:76" s="3" customFormat="1" ht="15" customHeight="1" thickBot="1">
      <c r="A49" s="99"/>
      <c r="B49" s="100"/>
      <c r="C49" s="100"/>
      <c r="D49" s="100"/>
      <c r="E49" s="55" t="s">
        <v>58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62">
        <f t="shared" si="3"/>
        <v>0</v>
      </c>
      <c r="AL49" s="61">
        <f>+AK49</f>
        <v>0</v>
      </c>
      <c r="AM49" s="102"/>
      <c r="AN49" s="8"/>
      <c r="AO49" s="8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</row>
    <row r="50" spans="1:76" s="3" customFormat="1" ht="15" customHeight="1" thickBot="1">
      <c r="A50" s="99"/>
      <c r="B50" s="100"/>
      <c r="C50" s="100"/>
      <c r="D50" s="100"/>
      <c r="E50" s="55" t="s">
        <v>59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63">
        <f t="shared" si="3"/>
        <v>0</v>
      </c>
      <c r="AL50" s="64">
        <f>+AK50</f>
        <v>0</v>
      </c>
      <c r="AM50" s="102"/>
      <c r="AN50" s="8"/>
      <c r="AO50" s="8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</row>
    <row r="51" spans="1:76" s="3" customFormat="1" ht="15" customHeight="1" thickBot="1">
      <c r="A51" s="99"/>
      <c r="B51" s="100"/>
      <c r="C51" s="100"/>
      <c r="D51" s="100"/>
      <c r="E51" s="55" t="s">
        <v>60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65">
        <f t="shared" si="3"/>
        <v>0</v>
      </c>
      <c r="AL51" s="101">
        <f>+SUM(AK51:AK53)</f>
        <v>0</v>
      </c>
      <c r="AM51" s="102"/>
      <c r="AN51" s="8"/>
      <c r="AO51" s="8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</row>
    <row r="52" spans="1:76" s="3" customFormat="1" ht="15" customHeight="1" thickBot="1">
      <c r="A52" s="99"/>
      <c r="B52" s="100"/>
      <c r="C52" s="100"/>
      <c r="D52" s="100"/>
      <c r="E52" s="55" t="s">
        <v>61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5">
        <f t="shared" si="3"/>
        <v>0</v>
      </c>
      <c r="AL52" s="101"/>
      <c r="AM52" s="102"/>
      <c r="AN52" s="8"/>
      <c r="AO52" s="8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</row>
    <row r="53" spans="1:76" s="3" customFormat="1" ht="15" customHeight="1" thickBot="1">
      <c r="A53" s="99"/>
      <c r="B53" s="100"/>
      <c r="C53" s="100"/>
      <c r="D53" s="100"/>
      <c r="E53" s="58" t="s">
        <v>89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65">
        <f t="shared" si="3"/>
        <v>0</v>
      </c>
      <c r="AL53" s="101"/>
      <c r="AM53" s="102"/>
      <c r="AN53" s="8"/>
      <c r="AO53" s="8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</row>
    <row r="54" spans="1:76" s="3" customFormat="1" ht="15" customHeight="1" thickBot="1">
      <c r="A54" s="99" t="s">
        <v>7</v>
      </c>
      <c r="B54" s="100" t="str">
        <f>+GİRİŞ!A6</f>
        <v>EDANUR GÖÇER</v>
      </c>
      <c r="C54" s="100">
        <f>+GİRİŞ!B6</f>
        <v>0</v>
      </c>
      <c r="D54" s="100" t="str">
        <f>+GİRİŞ!C6</f>
        <v>Mevlana Ortaokulu</v>
      </c>
      <c r="E54" s="54" t="s">
        <v>51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59">
        <f>+SUM(F54:AJ54)</f>
        <v>0</v>
      </c>
      <c r="AL54" s="101">
        <f>+SUM(AK54:AK59)</f>
        <v>0</v>
      </c>
      <c r="AM54" s="102">
        <f>+SUM(AK54:AK65)</f>
        <v>0</v>
      </c>
      <c r="AN54" s="8"/>
      <c r="AO54" s="8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</row>
    <row r="55" spans="1:76" s="3" customFormat="1" ht="15" customHeight="1" thickBot="1">
      <c r="A55" s="99"/>
      <c r="B55" s="100"/>
      <c r="C55" s="100"/>
      <c r="D55" s="100"/>
      <c r="E55" s="55" t="s">
        <v>52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59">
        <f aca="true" t="shared" si="4" ref="AK55:AK65">SUM(F55:AJ55)</f>
        <v>0</v>
      </c>
      <c r="AL55" s="101"/>
      <c r="AM55" s="102"/>
      <c r="AN55" s="8"/>
      <c r="AO55" s="8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</row>
    <row r="56" spans="1:76" s="3" customFormat="1" ht="15" customHeight="1" thickBot="1">
      <c r="A56" s="99"/>
      <c r="B56" s="100"/>
      <c r="C56" s="100"/>
      <c r="D56" s="100"/>
      <c r="E56" s="55" t="s">
        <v>53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59">
        <f t="shared" si="4"/>
        <v>0</v>
      </c>
      <c r="AL56" s="101"/>
      <c r="AM56" s="102"/>
      <c r="AN56" s="8"/>
      <c r="AO56" s="8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</row>
    <row r="57" spans="1:76" s="3" customFormat="1" ht="15" customHeight="1" thickBot="1">
      <c r="A57" s="99"/>
      <c r="B57" s="100"/>
      <c r="C57" s="100"/>
      <c r="D57" s="100"/>
      <c r="E57" s="56" t="s">
        <v>54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59">
        <f t="shared" si="4"/>
        <v>0</v>
      </c>
      <c r="AL57" s="101"/>
      <c r="AM57" s="102"/>
      <c r="AN57" s="8"/>
      <c r="AO57" s="8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</row>
    <row r="58" spans="1:76" s="3" customFormat="1" ht="15" customHeight="1" thickBot="1">
      <c r="A58" s="99"/>
      <c r="B58" s="100"/>
      <c r="C58" s="100"/>
      <c r="D58" s="100"/>
      <c r="E58" s="55" t="s">
        <v>55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59">
        <f t="shared" si="4"/>
        <v>0</v>
      </c>
      <c r="AL58" s="101"/>
      <c r="AM58" s="102"/>
      <c r="AN58" s="8"/>
      <c r="AO58" s="8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</row>
    <row r="59" spans="1:76" s="3" customFormat="1" ht="15" customHeight="1" thickBot="1">
      <c r="A59" s="99"/>
      <c r="B59" s="100"/>
      <c r="C59" s="100"/>
      <c r="D59" s="100"/>
      <c r="E59" s="57" t="s">
        <v>56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59">
        <f t="shared" si="4"/>
        <v>0</v>
      </c>
      <c r="AL59" s="101"/>
      <c r="AM59" s="102"/>
      <c r="AN59" s="8"/>
      <c r="AO59" s="8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</row>
    <row r="60" spans="1:76" s="3" customFormat="1" ht="15" customHeight="1" thickBot="1">
      <c r="A60" s="99"/>
      <c r="B60" s="100"/>
      <c r="C60" s="100"/>
      <c r="D60" s="100"/>
      <c r="E60" s="55" t="s">
        <v>57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60">
        <f t="shared" si="4"/>
        <v>0</v>
      </c>
      <c r="AL60" s="61">
        <f>+AK60</f>
        <v>0</v>
      </c>
      <c r="AM60" s="102"/>
      <c r="AN60" s="8"/>
      <c r="AO60" s="8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</row>
    <row r="61" spans="1:76" s="3" customFormat="1" ht="15" customHeight="1" thickBot="1">
      <c r="A61" s="99"/>
      <c r="B61" s="100"/>
      <c r="C61" s="100"/>
      <c r="D61" s="100"/>
      <c r="E61" s="55" t="s">
        <v>58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62">
        <f t="shared" si="4"/>
        <v>0</v>
      </c>
      <c r="AL61" s="61">
        <f>+AK61</f>
        <v>0</v>
      </c>
      <c r="AM61" s="102"/>
      <c r="AN61" s="8"/>
      <c r="AO61" s="8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</row>
    <row r="62" spans="1:76" s="3" customFormat="1" ht="15" customHeight="1" thickBot="1">
      <c r="A62" s="99"/>
      <c r="B62" s="100"/>
      <c r="C62" s="100"/>
      <c r="D62" s="100"/>
      <c r="E62" s="55" t="s">
        <v>59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63">
        <f t="shared" si="4"/>
        <v>0</v>
      </c>
      <c r="AL62" s="64">
        <f>+AK62</f>
        <v>0</v>
      </c>
      <c r="AM62" s="102"/>
      <c r="AN62" s="8"/>
      <c r="AO62" s="8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</row>
    <row r="63" spans="1:76" s="3" customFormat="1" ht="15" customHeight="1" thickBot="1">
      <c r="A63" s="99"/>
      <c r="B63" s="100"/>
      <c r="C63" s="100"/>
      <c r="D63" s="100"/>
      <c r="E63" s="55" t="s">
        <v>60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65">
        <f t="shared" si="4"/>
        <v>0</v>
      </c>
      <c r="AL63" s="101">
        <f>+SUM(AK63:AK65)</f>
        <v>0</v>
      </c>
      <c r="AM63" s="102"/>
      <c r="AN63" s="8"/>
      <c r="AO63" s="8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</row>
    <row r="64" spans="1:76" s="3" customFormat="1" ht="15" customHeight="1" thickBot="1">
      <c r="A64" s="99"/>
      <c r="B64" s="100"/>
      <c r="C64" s="100"/>
      <c r="D64" s="100"/>
      <c r="E64" s="55" t="s">
        <v>61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65">
        <f t="shared" si="4"/>
        <v>0</v>
      </c>
      <c r="AL64" s="101"/>
      <c r="AM64" s="102"/>
      <c r="AN64" s="8"/>
      <c r="AO64" s="8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</row>
    <row r="65" spans="1:76" s="3" customFormat="1" ht="15" customHeight="1" thickBot="1">
      <c r="A65" s="99"/>
      <c r="B65" s="100"/>
      <c r="C65" s="100"/>
      <c r="D65" s="100"/>
      <c r="E65" s="58" t="s">
        <v>89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65">
        <f t="shared" si="4"/>
        <v>0</v>
      </c>
      <c r="AL65" s="101"/>
      <c r="AM65" s="102"/>
      <c r="AN65" s="8"/>
      <c r="AO65" s="8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</row>
    <row r="66" spans="1:76" s="3" customFormat="1" ht="15" customHeight="1" thickBot="1">
      <c r="A66" s="99" t="s">
        <v>8</v>
      </c>
      <c r="B66" s="100" t="str">
        <f>+GİRİŞ!A7</f>
        <v>ESMEHAN YILDIRIM</v>
      </c>
      <c r="C66" s="100">
        <f>+GİRİŞ!B7</f>
        <v>0</v>
      </c>
      <c r="D66" s="100" t="str">
        <f>+GİRİŞ!C7</f>
        <v>Mevlana Ortaokulu</v>
      </c>
      <c r="E66" s="54" t="s">
        <v>51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59">
        <f>+SUM(F66:AJ66)</f>
        <v>0</v>
      </c>
      <c r="AL66" s="101">
        <f>+SUM(AK66:AK71)</f>
        <v>0</v>
      </c>
      <c r="AM66" s="102">
        <f>+SUM(AK66:AK77)</f>
        <v>0</v>
      </c>
      <c r="AN66" s="8"/>
      <c r="AO66" s="8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</row>
    <row r="67" spans="1:76" s="3" customFormat="1" ht="15" customHeight="1" thickBot="1">
      <c r="A67" s="99"/>
      <c r="B67" s="100"/>
      <c r="C67" s="100"/>
      <c r="D67" s="100"/>
      <c r="E67" s="55" t="s">
        <v>52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59">
        <f aca="true" t="shared" si="5" ref="AK67:AK77">SUM(F67:AJ67)</f>
        <v>0</v>
      </c>
      <c r="AL67" s="101"/>
      <c r="AM67" s="102"/>
      <c r="AN67" s="8"/>
      <c r="AO67" s="8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</row>
    <row r="68" spans="1:76" s="3" customFormat="1" ht="15" customHeight="1" thickBot="1">
      <c r="A68" s="99"/>
      <c r="B68" s="100"/>
      <c r="C68" s="100"/>
      <c r="D68" s="100"/>
      <c r="E68" s="55" t="s">
        <v>53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59">
        <f t="shared" si="5"/>
        <v>0</v>
      </c>
      <c r="AL68" s="101"/>
      <c r="AM68" s="102"/>
      <c r="AN68" s="8"/>
      <c r="AO68" s="8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</row>
    <row r="69" spans="1:76" s="3" customFormat="1" ht="15" customHeight="1" thickBot="1">
      <c r="A69" s="99"/>
      <c r="B69" s="100"/>
      <c r="C69" s="100"/>
      <c r="D69" s="100"/>
      <c r="E69" s="56" t="s">
        <v>54</v>
      </c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59">
        <f t="shared" si="5"/>
        <v>0</v>
      </c>
      <c r="AL69" s="101"/>
      <c r="AM69" s="102"/>
      <c r="AN69" s="8"/>
      <c r="AO69" s="8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</row>
    <row r="70" spans="1:76" s="3" customFormat="1" ht="15" customHeight="1" thickBot="1">
      <c r="A70" s="99"/>
      <c r="B70" s="100"/>
      <c r="C70" s="100"/>
      <c r="D70" s="100"/>
      <c r="E70" s="55" t="s">
        <v>55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59">
        <f t="shared" si="5"/>
        <v>0</v>
      </c>
      <c r="AL70" s="101"/>
      <c r="AM70" s="102"/>
      <c r="AN70" s="8"/>
      <c r="AO70" s="8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</row>
    <row r="71" spans="1:76" s="3" customFormat="1" ht="15" customHeight="1" thickBot="1">
      <c r="A71" s="99"/>
      <c r="B71" s="100"/>
      <c r="C71" s="100"/>
      <c r="D71" s="100"/>
      <c r="E71" s="57" t="s">
        <v>56</v>
      </c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59">
        <f t="shared" si="5"/>
        <v>0</v>
      </c>
      <c r="AL71" s="101"/>
      <c r="AM71" s="102"/>
      <c r="AN71" s="8"/>
      <c r="AO71" s="8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</row>
    <row r="72" spans="1:76" s="3" customFormat="1" ht="15" customHeight="1" thickBot="1">
      <c r="A72" s="99"/>
      <c r="B72" s="100"/>
      <c r="C72" s="100"/>
      <c r="D72" s="100"/>
      <c r="E72" s="55" t="s">
        <v>57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60">
        <f t="shared" si="5"/>
        <v>0</v>
      </c>
      <c r="AL72" s="61">
        <f>+AK72</f>
        <v>0</v>
      </c>
      <c r="AM72" s="102"/>
      <c r="AN72" s="8"/>
      <c r="AO72" s="8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</row>
    <row r="73" spans="1:76" s="3" customFormat="1" ht="15" customHeight="1" thickBot="1">
      <c r="A73" s="99"/>
      <c r="B73" s="100"/>
      <c r="C73" s="100"/>
      <c r="D73" s="100"/>
      <c r="E73" s="55" t="s">
        <v>58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62">
        <f t="shared" si="5"/>
        <v>0</v>
      </c>
      <c r="AL73" s="61">
        <f>+AK73</f>
        <v>0</v>
      </c>
      <c r="AM73" s="102"/>
      <c r="AN73" s="8"/>
      <c r="AO73" s="8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</row>
    <row r="74" spans="1:76" s="3" customFormat="1" ht="15" customHeight="1" thickBot="1">
      <c r="A74" s="99"/>
      <c r="B74" s="100"/>
      <c r="C74" s="100"/>
      <c r="D74" s="100"/>
      <c r="E74" s="55" t="s">
        <v>59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63">
        <f t="shared" si="5"/>
        <v>0</v>
      </c>
      <c r="AL74" s="64">
        <f>+AK74</f>
        <v>0</v>
      </c>
      <c r="AM74" s="102"/>
      <c r="AN74" s="8"/>
      <c r="AO74" s="8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</row>
    <row r="75" spans="1:76" s="3" customFormat="1" ht="15" customHeight="1" thickBot="1">
      <c r="A75" s="99"/>
      <c r="B75" s="100"/>
      <c r="C75" s="100"/>
      <c r="D75" s="100"/>
      <c r="E75" s="55" t="s">
        <v>60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65">
        <f t="shared" si="5"/>
        <v>0</v>
      </c>
      <c r="AL75" s="101">
        <f>+SUM(AK75:AK77)</f>
        <v>0</v>
      </c>
      <c r="AM75" s="102"/>
      <c r="AN75" s="8"/>
      <c r="AO75" s="8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</row>
    <row r="76" spans="1:76" s="3" customFormat="1" ht="15" customHeight="1" thickBot="1">
      <c r="A76" s="99"/>
      <c r="B76" s="100"/>
      <c r="C76" s="100"/>
      <c r="D76" s="100"/>
      <c r="E76" s="55" t="s">
        <v>61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65">
        <f t="shared" si="5"/>
        <v>0</v>
      </c>
      <c r="AL76" s="101"/>
      <c r="AM76" s="102"/>
      <c r="AN76" s="8"/>
      <c r="AO76" s="8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</row>
    <row r="77" spans="1:76" s="3" customFormat="1" ht="15" customHeight="1" thickBot="1">
      <c r="A77" s="99"/>
      <c r="B77" s="100"/>
      <c r="C77" s="100"/>
      <c r="D77" s="100"/>
      <c r="E77" s="58" t="s">
        <v>89</v>
      </c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65">
        <f t="shared" si="5"/>
        <v>0</v>
      </c>
      <c r="AL77" s="101"/>
      <c r="AM77" s="102"/>
      <c r="AN77" s="8"/>
      <c r="AO77" s="8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</row>
    <row r="78" spans="1:76" s="3" customFormat="1" ht="15" customHeight="1" thickBot="1">
      <c r="A78" s="99" t="s">
        <v>9</v>
      </c>
      <c r="B78" s="100" t="str">
        <f>+GİRİŞ!A8</f>
        <v>MAHMUT KAYA</v>
      </c>
      <c r="C78" s="100">
        <f>+GİRİŞ!B8</f>
        <v>0</v>
      </c>
      <c r="D78" s="100" t="str">
        <f>+GİRİŞ!C8</f>
        <v>Mevlana Ortaokulu</v>
      </c>
      <c r="E78" s="54" t="s">
        <v>51</v>
      </c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59">
        <f>+SUM(F78:AJ78)</f>
        <v>0</v>
      </c>
      <c r="AL78" s="101">
        <f>+SUM(AK78:AK83)</f>
        <v>0</v>
      </c>
      <c r="AM78" s="102">
        <f>+SUM(AK78:AK89)</f>
        <v>0</v>
      </c>
      <c r="AN78" s="8"/>
      <c r="AO78" s="8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</row>
    <row r="79" spans="1:76" s="3" customFormat="1" ht="15" customHeight="1" thickBot="1">
      <c r="A79" s="99"/>
      <c r="B79" s="100"/>
      <c r="C79" s="100"/>
      <c r="D79" s="100"/>
      <c r="E79" s="55" t="s">
        <v>52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59">
        <f aca="true" t="shared" si="6" ref="AK79:AK89">SUM(F79:AJ79)</f>
        <v>0</v>
      </c>
      <c r="AL79" s="101"/>
      <c r="AM79" s="102"/>
      <c r="AN79" s="8"/>
      <c r="AO79" s="8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</row>
    <row r="80" spans="1:76" s="3" customFormat="1" ht="15" customHeight="1" thickBot="1">
      <c r="A80" s="99"/>
      <c r="B80" s="100"/>
      <c r="C80" s="100"/>
      <c r="D80" s="100"/>
      <c r="E80" s="55" t="s">
        <v>53</v>
      </c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59">
        <f t="shared" si="6"/>
        <v>0</v>
      </c>
      <c r="AL80" s="101"/>
      <c r="AM80" s="102"/>
      <c r="AN80" s="8"/>
      <c r="AO80" s="8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</row>
    <row r="81" spans="1:76" s="3" customFormat="1" ht="15" customHeight="1" thickBot="1">
      <c r="A81" s="99"/>
      <c r="B81" s="100"/>
      <c r="C81" s="100"/>
      <c r="D81" s="100"/>
      <c r="E81" s="56" t="s">
        <v>54</v>
      </c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59">
        <f t="shared" si="6"/>
        <v>0</v>
      </c>
      <c r="AL81" s="101"/>
      <c r="AM81" s="102"/>
      <c r="AN81" s="8"/>
      <c r="AO81" s="8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</row>
    <row r="82" spans="1:76" s="3" customFormat="1" ht="15" customHeight="1" thickBot="1">
      <c r="A82" s="99"/>
      <c r="B82" s="100"/>
      <c r="C82" s="100"/>
      <c r="D82" s="100"/>
      <c r="E82" s="55" t="s">
        <v>55</v>
      </c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59">
        <f t="shared" si="6"/>
        <v>0</v>
      </c>
      <c r="AL82" s="101"/>
      <c r="AM82" s="102"/>
      <c r="AN82" s="8"/>
      <c r="AO82" s="8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</row>
    <row r="83" spans="1:76" s="3" customFormat="1" ht="15" customHeight="1" thickBot="1">
      <c r="A83" s="99"/>
      <c r="B83" s="100"/>
      <c r="C83" s="100"/>
      <c r="D83" s="100"/>
      <c r="E83" s="57" t="s">
        <v>56</v>
      </c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59">
        <f t="shared" si="6"/>
        <v>0</v>
      </c>
      <c r="AL83" s="101"/>
      <c r="AM83" s="102"/>
      <c r="AN83" s="8"/>
      <c r="AO83" s="8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</row>
    <row r="84" spans="1:76" s="3" customFormat="1" ht="15" customHeight="1" thickBot="1">
      <c r="A84" s="99"/>
      <c r="B84" s="100"/>
      <c r="C84" s="100"/>
      <c r="D84" s="100"/>
      <c r="E84" s="55" t="s">
        <v>57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60">
        <f t="shared" si="6"/>
        <v>0</v>
      </c>
      <c r="AL84" s="61">
        <f>+AK84</f>
        <v>0</v>
      </c>
      <c r="AM84" s="102"/>
      <c r="AN84" s="8"/>
      <c r="AO84" s="8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</row>
    <row r="85" spans="1:76" s="3" customFormat="1" ht="15" customHeight="1" thickBot="1">
      <c r="A85" s="99"/>
      <c r="B85" s="100"/>
      <c r="C85" s="100"/>
      <c r="D85" s="100"/>
      <c r="E85" s="55" t="s">
        <v>58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62">
        <f t="shared" si="6"/>
        <v>0</v>
      </c>
      <c r="AL85" s="61">
        <f>+AK85</f>
        <v>0</v>
      </c>
      <c r="AM85" s="102"/>
      <c r="AN85" s="8"/>
      <c r="AO85" s="8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</row>
    <row r="86" spans="1:76" s="3" customFormat="1" ht="15" customHeight="1" thickBot="1">
      <c r="A86" s="99"/>
      <c r="B86" s="100"/>
      <c r="C86" s="100"/>
      <c r="D86" s="100"/>
      <c r="E86" s="55" t="s">
        <v>59</v>
      </c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63">
        <f t="shared" si="6"/>
        <v>0</v>
      </c>
      <c r="AL86" s="64">
        <f>+AK86</f>
        <v>0</v>
      </c>
      <c r="AM86" s="102"/>
      <c r="AN86" s="8"/>
      <c r="AO86" s="8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</row>
    <row r="87" spans="1:76" s="3" customFormat="1" ht="15" customHeight="1" thickBot="1">
      <c r="A87" s="99"/>
      <c r="B87" s="100"/>
      <c r="C87" s="100"/>
      <c r="D87" s="100"/>
      <c r="E87" s="55" t="s">
        <v>60</v>
      </c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65">
        <f t="shared" si="6"/>
        <v>0</v>
      </c>
      <c r="AL87" s="101">
        <f>+SUM(AK87:AK89)</f>
        <v>0</v>
      </c>
      <c r="AM87" s="102"/>
      <c r="AN87" s="8"/>
      <c r="AO87" s="8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</row>
    <row r="88" spans="1:76" s="3" customFormat="1" ht="15" customHeight="1" thickBot="1">
      <c r="A88" s="99"/>
      <c r="B88" s="100"/>
      <c r="C88" s="100"/>
      <c r="D88" s="100"/>
      <c r="E88" s="55" t="s">
        <v>61</v>
      </c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65">
        <f t="shared" si="6"/>
        <v>0</v>
      </c>
      <c r="AL88" s="101"/>
      <c r="AM88" s="102"/>
      <c r="AN88" s="8"/>
      <c r="AO88" s="8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</row>
    <row r="89" spans="1:76" s="3" customFormat="1" ht="15" customHeight="1" thickBot="1">
      <c r="A89" s="99"/>
      <c r="B89" s="100"/>
      <c r="C89" s="100"/>
      <c r="D89" s="100"/>
      <c r="E89" s="58" t="s">
        <v>89</v>
      </c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65">
        <f t="shared" si="6"/>
        <v>0</v>
      </c>
      <c r="AL89" s="101"/>
      <c r="AM89" s="102"/>
      <c r="AN89" s="8"/>
      <c r="AO89" s="8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</row>
    <row r="90" spans="1:76" s="3" customFormat="1" ht="15" customHeight="1" thickBot="1">
      <c r="A90" s="99" t="s">
        <v>10</v>
      </c>
      <c r="B90" s="100" t="str">
        <f>+GİRİŞ!A9</f>
        <v>MAHSUM DEMİRTAŞ</v>
      </c>
      <c r="C90" s="100">
        <f>+GİRİŞ!B9</f>
        <v>0</v>
      </c>
      <c r="D90" s="100" t="str">
        <f>+GİRİŞ!C9</f>
        <v>Mevlana Ortaokulu</v>
      </c>
      <c r="E90" s="54" t="s">
        <v>51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59">
        <f>+SUM(F90:AJ90)</f>
        <v>0</v>
      </c>
      <c r="AL90" s="101">
        <f>+SUM(AK90:AK95)</f>
        <v>0</v>
      </c>
      <c r="AM90" s="102">
        <f>+SUM(AK90:AK101)</f>
        <v>0</v>
      </c>
      <c r="AN90" s="8"/>
      <c r="AO90" s="8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</row>
    <row r="91" spans="1:76" s="3" customFormat="1" ht="15" customHeight="1" thickBot="1">
      <c r="A91" s="99"/>
      <c r="B91" s="100"/>
      <c r="C91" s="100"/>
      <c r="D91" s="100"/>
      <c r="E91" s="55" t="s">
        <v>52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59">
        <f aca="true" t="shared" si="7" ref="AK91:AK101">SUM(F91:AJ91)</f>
        <v>0</v>
      </c>
      <c r="AL91" s="101"/>
      <c r="AM91" s="102"/>
      <c r="AN91" s="8"/>
      <c r="AO91" s="8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</row>
    <row r="92" spans="1:76" s="3" customFormat="1" ht="15" customHeight="1" thickBot="1">
      <c r="A92" s="99"/>
      <c r="B92" s="100"/>
      <c r="C92" s="100"/>
      <c r="D92" s="100"/>
      <c r="E92" s="55" t="s">
        <v>53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59">
        <f t="shared" si="7"/>
        <v>0</v>
      </c>
      <c r="AL92" s="101"/>
      <c r="AM92" s="102"/>
      <c r="AN92" s="8"/>
      <c r="AO92" s="8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</row>
    <row r="93" spans="1:76" s="3" customFormat="1" ht="15" customHeight="1" thickBot="1">
      <c r="A93" s="99"/>
      <c r="B93" s="100"/>
      <c r="C93" s="100"/>
      <c r="D93" s="100"/>
      <c r="E93" s="56" t="s">
        <v>54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59">
        <f t="shared" si="7"/>
        <v>0</v>
      </c>
      <c r="AL93" s="101"/>
      <c r="AM93" s="102"/>
      <c r="AN93" s="8"/>
      <c r="AO93" s="8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</row>
    <row r="94" spans="1:76" s="3" customFormat="1" ht="15" customHeight="1" thickBot="1">
      <c r="A94" s="99"/>
      <c r="B94" s="100"/>
      <c r="C94" s="100"/>
      <c r="D94" s="100"/>
      <c r="E94" s="55" t="s">
        <v>55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59">
        <f t="shared" si="7"/>
        <v>0</v>
      </c>
      <c r="AL94" s="101"/>
      <c r="AM94" s="102"/>
      <c r="AN94" s="8"/>
      <c r="AO94" s="8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</row>
    <row r="95" spans="1:76" s="3" customFormat="1" ht="15" customHeight="1" thickBot="1">
      <c r="A95" s="99"/>
      <c r="B95" s="100"/>
      <c r="C95" s="100"/>
      <c r="D95" s="100"/>
      <c r="E95" s="57" t="s">
        <v>56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59">
        <f t="shared" si="7"/>
        <v>0</v>
      </c>
      <c r="AL95" s="101"/>
      <c r="AM95" s="102"/>
      <c r="AN95" s="8"/>
      <c r="AO95" s="8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</row>
    <row r="96" spans="1:76" s="3" customFormat="1" ht="15" customHeight="1" thickBot="1">
      <c r="A96" s="99"/>
      <c r="B96" s="100"/>
      <c r="C96" s="100"/>
      <c r="D96" s="100"/>
      <c r="E96" s="55" t="s">
        <v>57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60">
        <f t="shared" si="7"/>
        <v>0</v>
      </c>
      <c r="AL96" s="61">
        <f>+AK96</f>
        <v>0</v>
      </c>
      <c r="AM96" s="102"/>
      <c r="AN96" s="8"/>
      <c r="AO96" s="8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</row>
    <row r="97" spans="1:76" s="3" customFormat="1" ht="15" customHeight="1" thickBot="1">
      <c r="A97" s="99"/>
      <c r="B97" s="100"/>
      <c r="C97" s="100"/>
      <c r="D97" s="100"/>
      <c r="E97" s="55" t="s">
        <v>58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62">
        <f t="shared" si="7"/>
        <v>0</v>
      </c>
      <c r="AL97" s="61">
        <f>+AK97</f>
        <v>0</v>
      </c>
      <c r="AM97" s="102"/>
      <c r="AN97" s="8"/>
      <c r="AO97" s="8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</row>
    <row r="98" spans="1:76" s="3" customFormat="1" ht="15" customHeight="1" thickBot="1">
      <c r="A98" s="99"/>
      <c r="B98" s="100"/>
      <c r="C98" s="100"/>
      <c r="D98" s="100"/>
      <c r="E98" s="55" t="s">
        <v>59</v>
      </c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63">
        <f t="shared" si="7"/>
        <v>0</v>
      </c>
      <c r="AL98" s="64">
        <f>+AK98</f>
        <v>0</v>
      </c>
      <c r="AM98" s="102"/>
      <c r="AN98" s="8"/>
      <c r="AO98" s="8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</row>
    <row r="99" spans="1:76" s="3" customFormat="1" ht="15" customHeight="1" thickBot="1">
      <c r="A99" s="99"/>
      <c r="B99" s="100"/>
      <c r="C99" s="100"/>
      <c r="D99" s="100"/>
      <c r="E99" s="55" t="s">
        <v>60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65">
        <f t="shared" si="7"/>
        <v>0</v>
      </c>
      <c r="AL99" s="101">
        <f>+SUM(AK99:AK101)</f>
        <v>0</v>
      </c>
      <c r="AM99" s="102"/>
      <c r="AN99" s="8"/>
      <c r="AO99" s="8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</row>
    <row r="100" spans="1:76" s="3" customFormat="1" ht="15" customHeight="1" thickBot="1">
      <c r="A100" s="99"/>
      <c r="B100" s="100"/>
      <c r="C100" s="100"/>
      <c r="D100" s="100"/>
      <c r="E100" s="55" t="s">
        <v>61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65">
        <f t="shared" si="7"/>
        <v>0</v>
      </c>
      <c r="AL100" s="101"/>
      <c r="AM100" s="102"/>
      <c r="AN100" s="8"/>
      <c r="AO100" s="8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1:76" s="3" customFormat="1" ht="15" customHeight="1" thickBot="1">
      <c r="A101" s="99"/>
      <c r="B101" s="100"/>
      <c r="C101" s="100"/>
      <c r="D101" s="100"/>
      <c r="E101" s="58" t="s">
        <v>89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65">
        <f t="shared" si="7"/>
        <v>0</v>
      </c>
      <c r="AL101" s="101"/>
      <c r="AM101" s="102"/>
      <c r="AN101" s="8"/>
      <c r="AO101" s="8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  <row r="102" spans="1:76" s="3" customFormat="1" ht="15" customHeight="1" thickBot="1">
      <c r="A102" s="99" t="s">
        <v>11</v>
      </c>
      <c r="B102" s="100" t="str">
        <f>+GİRİŞ!A10</f>
        <v>MERVE ARIKAN</v>
      </c>
      <c r="C102" s="100">
        <f>+GİRİŞ!B10</f>
        <v>0</v>
      </c>
      <c r="D102" s="100" t="str">
        <f>+GİRİŞ!C10</f>
        <v>Mevlana Ortaokulu</v>
      </c>
      <c r="E102" s="54" t="s">
        <v>51</v>
      </c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59">
        <f>+SUM(F102:AJ102)</f>
        <v>0</v>
      </c>
      <c r="AL102" s="101">
        <f>+SUM(AK102:AK107)</f>
        <v>0</v>
      </c>
      <c r="AM102" s="102">
        <f>+SUM(AK102:AK113)</f>
        <v>0</v>
      </c>
      <c r="AN102" s="8"/>
      <c r="AO102" s="8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</row>
    <row r="103" spans="1:76" s="3" customFormat="1" ht="15" customHeight="1" thickBot="1">
      <c r="A103" s="99"/>
      <c r="B103" s="100"/>
      <c r="C103" s="100"/>
      <c r="D103" s="100"/>
      <c r="E103" s="55" t="s">
        <v>52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59">
        <f aca="true" t="shared" si="8" ref="AK103:AK113">SUM(F103:AJ103)</f>
        <v>0</v>
      </c>
      <c r="AL103" s="101"/>
      <c r="AM103" s="102"/>
      <c r="AN103" s="8"/>
      <c r="AO103" s="8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</row>
    <row r="104" spans="1:76" s="3" customFormat="1" ht="15" customHeight="1" thickBot="1">
      <c r="A104" s="99"/>
      <c r="B104" s="100"/>
      <c r="C104" s="100"/>
      <c r="D104" s="100"/>
      <c r="E104" s="55" t="s">
        <v>53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59">
        <f t="shared" si="8"/>
        <v>0</v>
      </c>
      <c r="AL104" s="101"/>
      <c r="AM104" s="102"/>
      <c r="AN104" s="8"/>
      <c r="AO104" s="8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</row>
    <row r="105" spans="1:76" s="3" customFormat="1" ht="15" customHeight="1" thickBot="1">
      <c r="A105" s="99"/>
      <c r="B105" s="100"/>
      <c r="C105" s="100"/>
      <c r="D105" s="100"/>
      <c r="E105" s="56" t="s">
        <v>54</v>
      </c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59">
        <f t="shared" si="8"/>
        <v>0</v>
      </c>
      <c r="AL105" s="101"/>
      <c r="AM105" s="102"/>
      <c r="AN105" s="8"/>
      <c r="AO105" s="8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</row>
    <row r="106" spans="1:76" s="3" customFormat="1" ht="15" customHeight="1" thickBot="1">
      <c r="A106" s="99"/>
      <c r="B106" s="100"/>
      <c r="C106" s="100"/>
      <c r="D106" s="100"/>
      <c r="E106" s="55" t="s">
        <v>55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59">
        <f t="shared" si="8"/>
        <v>0</v>
      </c>
      <c r="AL106" s="101"/>
      <c r="AM106" s="102"/>
      <c r="AN106" s="8"/>
      <c r="AO106" s="8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</row>
    <row r="107" spans="1:76" s="3" customFormat="1" ht="15" customHeight="1" thickBot="1">
      <c r="A107" s="99"/>
      <c r="B107" s="100"/>
      <c r="C107" s="100"/>
      <c r="D107" s="100"/>
      <c r="E107" s="57" t="s">
        <v>56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59">
        <f t="shared" si="8"/>
        <v>0</v>
      </c>
      <c r="AL107" s="101"/>
      <c r="AM107" s="102"/>
      <c r="AN107" s="8"/>
      <c r="AO107" s="8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</row>
    <row r="108" spans="1:76" s="3" customFormat="1" ht="15" customHeight="1" thickBot="1">
      <c r="A108" s="99"/>
      <c r="B108" s="100"/>
      <c r="C108" s="100"/>
      <c r="D108" s="100"/>
      <c r="E108" s="55" t="s">
        <v>57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60">
        <f t="shared" si="8"/>
        <v>0</v>
      </c>
      <c r="AL108" s="61">
        <f>+AK108</f>
        <v>0</v>
      </c>
      <c r="AM108" s="102"/>
      <c r="AN108" s="8"/>
      <c r="AO108" s="8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</row>
    <row r="109" spans="1:76" s="3" customFormat="1" ht="15" customHeight="1" thickBot="1">
      <c r="A109" s="99"/>
      <c r="B109" s="100"/>
      <c r="C109" s="100"/>
      <c r="D109" s="100"/>
      <c r="E109" s="55" t="s">
        <v>58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62">
        <f t="shared" si="8"/>
        <v>0</v>
      </c>
      <c r="AL109" s="61">
        <f>+AK109</f>
        <v>0</v>
      </c>
      <c r="AM109" s="102"/>
      <c r="AN109" s="8"/>
      <c r="AO109" s="8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</row>
    <row r="110" spans="1:76" s="3" customFormat="1" ht="15" customHeight="1" thickBot="1">
      <c r="A110" s="99"/>
      <c r="B110" s="100"/>
      <c r="C110" s="100"/>
      <c r="D110" s="100"/>
      <c r="E110" s="55" t="s">
        <v>59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63">
        <f t="shared" si="8"/>
        <v>0</v>
      </c>
      <c r="AL110" s="64">
        <f>+AK110</f>
        <v>0</v>
      </c>
      <c r="AM110" s="102"/>
      <c r="AN110" s="8"/>
      <c r="AO110" s="8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</row>
    <row r="111" spans="1:76" s="3" customFormat="1" ht="15" customHeight="1" thickBot="1">
      <c r="A111" s="99"/>
      <c r="B111" s="100"/>
      <c r="C111" s="100"/>
      <c r="D111" s="100"/>
      <c r="E111" s="55" t="s">
        <v>60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65">
        <f t="shared" si="8"/>
        <v>0</v>
      </c>
      <c r="AL111" s="101">
        <f>+SUM(AK111:AK113)</f>
        <v>0</v>
      </c>
      <c r="AM111" s="102"/>
      <c r="AN111" s="8"/>
      <c r="AO111" s="8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</row>
    <row r="112" spans="1:76" s="3" customFormat="1" ht="15" customHeight="1" thickBot="1">
      <c r="A112" s="99"/>
      <c r="B112" s="100"/>
      <c r="C112" s="100"/>
      <c r="D112" s="100"/>
      <c r="E112" s="55" t="s">
        <v>61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65">
        <f t="shared" si="8"/>
        <v>0</v>
      </c>
      <c r="AL112" s="101"/>
      <c r="AM112" s="102"/>
      <c r="AN112" s="8"/>
      <c r="AO112" s="8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</row>
    <row r="113" spans="1:76" s="3" customFormat="1" ht="15" customHeight="1" thickBot="1">
      <c r="A113" s="99"/>
      <c r="B113" s="100"/>
      <c r="C113" s="100"/>
      <c r="D113" s="100"/>
      <c r="E113" s="58" t="s">
        <v>89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65">
        <f t="shared" si="8"/>
        <v>0</v>
      </c>
      <c r="AL113" s="101"/>
      <c r="AM113" s="102"/>
      <c r="AN113" s="8"/>
      <c r="AO113" s="8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</row>
    <row r="114" spans="1:76" s="3" customFormat="1" ht="15" customHeight="1" thickBot="1">
      <c r="A114" s="99" t="s">
        <v>12</v>
      </c>
      <c r="B114" s="100" t="str">
        <f>+GİRİŞ!A11</f>
        <v>MERVE ARIKAN</v>
      </c>
      <c r="C114" s="100">
        <f>+GİRİŞ!B11</f>
        <v>0</v>
      </c>
      <c r="D114" s="100" t="str">
        <f>+GİRİŞ!C11</f>
        <v>Mevlana Ortaokulu</v>
      </c>
      <c r="E114" s="54" t="s">
        <v>51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59">
        <f>+SUM(F114:AJ114)</f>
        <v>0</v>
      </c>
      <c r="AL114" s="101">
        <f>+SUM(AK114:AK119)</f>
        <v>0</v>
      </c>
      <c r="AM114" s="102">
        <f>+SUM(AK114:AK125)</f>
        <v>0</v>
      </c>
      <c r="AN114" s="8"/>
      <c r="AO114" s="8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</row>
    <row r="115" spans="1:76" s="3" customFormat="1" ht="15" customHeight="1" thickBot="1">
      <c r="A115" s="99"/>
      <c r="B115" s="100"/>
      <c r="C115" s="100"/>
      <c r="D115" s="100"/>
      <c r="E115" s="55" t="s">
        <v>52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59">
        <f aca="true" t="shared" si="9" ref="AK115:AK125">SUM(F115:AJ115)</f>
        <v>0</v>
      </c>
      <c r="AL115" s="101"/>
      <c r="AM115" s="102"/>
      <c r="AN115" s="8"/>
      <c r="AO115" s="8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</row>
    <row r="116" spans="1:76" s="3" customFormat="1" ht="15" customHeight="1" thickBot="1">
      <c r="A116" s="99"/>
      <c r="B116" s="100"/>
      <c r="C116" s="100"/>
      <c r="D116" s="100"/>
      <c r="E116" s="55" t="s">
        <v>53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59">
        <f t="shared" si="9"/>
        <v>0</v>
      </c>
      <c r="AL116" s="101"/>
      <c r="AM116" s="102"/>
      <c r="AN116" s="8"/>
      <c r="AO116" s="8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</row>
    <row r="117" spans="1:76" s="3" customFormat="1" ht="15" customHeight="1" thickBot="1">
      <c r="A117" s="99"/>
      <c r="B117" s="100"/>
      <c r="C117" s="100"/>
      <c r="D117" s="100"/>
      <c r="E117" s="56" t="s">
        <v>54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59">
        <f t="shared" si="9"/>
        <v>0</v>
      </c>
      <c r="AL117" s="101"/>
      <c r="AM117" s="102"/>
      <c r="AN117" s="8"/>
      <c r="AO117" s="8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</row>
    <row r="118" spans="1:76" s="3" customFormat="1" ht="15" customHeight="1" thickBot="1">
      <c r="A118" s="99"/>
      <c r="B118" s="100"/>
      <c r="C118" s="100"/>
      <c r="D118" s="100"/>
      <c r="E118" s="55" t="s">
        <v>55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59">
        <f t="shared" si="9"/>
        <v>0</v>
      </c>
      <c r="AL118" s="101"/>
      <c r="AM118" s="102"/>
      <c r="AN118" s="8"/>
      <c r="AO118" s="8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</row>
    <row r="119" spans="1:76" s="3" customFormat="1" ht="15" customHeight="1" thickBot="1">
      <c r="A119" s="99"/>
      <c r="B119" s="100"/>
      <c r="C119" s="100"/>
      <c r="D119" s="100"/>
      <c r="E119" s="57" t="s">
        <v>56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59">
        <f t="shared" si="9"/>
        <v>0</v>
      </c>
      <c r="AL119" s="101"/>
      <c r="AM119" s="102"/>
      <c r="AN119" s="8"/>
      <c r="AO119" s="8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</row>
    <row r="120" spans="1:76" s="3" customFormat="1" ht="15" customHeight="1" thickBot="1">
      <c r="A120" s="99"/>
      <c r="B120" s="100"/>
      <c r="C120" s="100"/>
      <c r="D120" s="100"/>
      <c r="E120" s="55" t="s">
        <v>57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60">
        <f t="shared" si="9"/>
        <v>0</v>
      </c>
      <c r="AL120" s="61">
        <f>+AK120</f>
        <v>0</v>
      </c>
      <c r="AM120" s="102"/>
      <c r="AN120" s="8"/>
      <c r="AO120" s="8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</row>
    <row r="121" spans="1:76" s="3" customFormat="1" ht="15" customHeight="1" thickBot="1">
      <c r="A121" s="99"/>
      <c r="B121" s="100"/>
      <c r="C121" s="100"/>
      <c r="D121" s="100"/>
      <c r="E121" s="55" t="s">
        <v>58</v>
      </c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62">
        <f t="shared" si="9"/>
        <v>0</v>
      </c>
      <c r="AL121" s="61">
        <f>+AK121</f>
        <v>0</v>
      </c>
      <c r="AM121" s="102"/>
      <c r="AN121" s="8"/>
      <c r="AO121" s="8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</row>
    <row r="122" spans="1:76" s="3" customFormat="1" ht="15" customHeight="1" thickBot="1">
      <c r="A122" s="99"/>
      <c r="B122" s="100"/>
      <c r="C122" s="100"/>
      <c r="D122" s="100"/>
      <c r="E122" s="55" t="s">
        <v>59</v>
      </c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63">
        <f t="shared" si="9"/>
        <v>0</v>
      </c>
      <c r="AL122" s="64">
        <f>+AK122</f>
        <v>0</v>
      </c>
      <c r="AM122" s="102"/>
      <c r="AN122" s="8"/>
      <c r="AO122" s="8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</row>
    <row r="123" spans="1:76" s="3" customFormat="1" ht="15" customHeight="1" thickBot="1">
      <c r="A123" s="99"/>
      <c r="B123" s="100"/>
      <c r="C123" s="100"/>
      <c r="D123" s="100"/>
      <c r="E123" s="55" t="s">
        <v>60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65">
        <f t="shared" si="9"/>
        <v>0</v>
      </c>
      <c r="AL123" s="101">
        <f>+SUM(AK123:AK125)</f>
        <v>0</v>
      </c>
      <c r="AM123" s="102"/>
      <c r="AN123" s="8"/>
      <c r="AO123" s="8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</row>
    <row r="124" spans="1:76" s="3" customFormat="1" ht="15" customHeight="1" thickBot="1">
      <c r="A124" s="99"/>
      <c r="B124" s="100"/>
      <c r="C124" s="100"/>
      <c r="D124" s="100"/>
      <c r="E124" s="55" t="s">
        <v>61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65">
        <f t="shared" si="9"/>
        <v>0</v>
      </c>
      <c r="AL124" s="101"/>
      <c r="AM124" s="102"/>
      <c r="AN124" s="8"/>
      <c r="AO124" s="8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1:76" s="3" customFormat="1" ht="15" customHeight="1" thickBot="1">
      <c r="A125" s="99"/>
      <c r="B125" s="100"/>
      <c r="C125" s="100"/>
      <c r="D125" s="100"/>
      <c r="E125" s="58" t="s">
        <v>89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65">
        <f t="shared" si="9"/>
        <v>0</v>
      </c>
      <c r="AL125" s="101"/>
      <c r="AM125" s="102"/>
      <c r="AN125" s="8"/>
      <c r="AO125" s="8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</row>
    <row r="126" spans="1:76" s="3" customFormat="1" ht="15" customHeight="1" thickBot="1">
      <c r="A126" s="99" t="s">
        <v>13</v>
      </c>
      <c r="B126" s="100" t="str">
        <f>+GİRİŞ!A12</f>
        <v>MERVE ARIKAN</v>
      </c>
      <c r="C126" s="100">
        <f>+GİRİŞ!B12</f>
        <v>0</v>
      </c>
      <c r="D126" s="100" t="str">
        <f>+GİRİŞ!C12</f>
        <v>Mevlana Ortaokulu</v>
      </c>
      <c r="E126" s="54" t="s">
        <v>51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59">
        <f>+SUM(F126:AJ126)</f>
        <v>0</v>
      </c>
      <c r="AL126" s="101">
        <f>+SUM(AK126:AK131)</f>
        <v>0</v>
      </c>
      <c r="AM126" s="102">
        <f>+SUM(AK126:AK137)</f>
        <v>0</v>
      </c>
      <c r="AN126" s="8"/>
      <c r="AO126" s="8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1:76" s="3" customFormat="1" ht="15" customHeight="1" thickBot="1">
      <c r="A127" s="99"/>
      <c r="B127" s="100"/>
      <c r="C127" s="100"/>
      <c r="D127" s="100"/>
      <c r="E127" s="55" t="s">
        <v>52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59">
        <f aca="true" t="shared" si="10" ref="AK127:AK137">SUM(F127:AJ127)</f>
        <v>0</v>
      </c>
      <c r="AL127" s="101"/>
      <c r="AM127" s="102"/>
      <c r="AN127" s="8"/>
      <c r="AO127" s="8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s="3" customFormat="1" ht="15" customHeight="1" thickBot="1">
      <c r="A128" s="99"/>
      <c r="B128" s="100"/>
      <c r="C128" s="100"/>
      <c r="D128" s="100"/>
      <c r="E128" s="55" t="s">
        <v>53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59">
        <f t="shared" si="10"/>
        <v>0</v>
      </c>
      <c r="AL128" s="101"/>
      <c r="AM128" s="102"/>
      <c r="AN128" s="8"/>
      <c r="AO128" s="8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s="3" customFormat="1" ht="15" customHeight="1" thickBot="1">
      <c r="A129" s="99"/>
      <c r="B129" s="100"/>
      <c r="C129" s="100"/>
      <c r="D129" s="100"/>
      <c r="E129" s="56" t="s">
        <v>54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59">
        <f t="shared" si="10"/>
        <v>0</v>
      </c>
      <c r="AL129" s="101"/>
      <c r="AM129" s="102"/>
      <c r="AN129" s="8"/>
      <c r="AO129" s="8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s="3" customFormat="1" ht="15" customHeight="1" thickBot="1">
      <c r="A130" s="99"/>
      <c r="B130" s="100"/>
      <c r="C130" s="100"/>
      <c r="D130" s="100"/>
      <c r="E130" s="55" t="s">
        <v>55</v>
      </c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59">
        <f t="shared" si="10"/>
        <v>0</v>
      </c>
      <c r="AL130" s="101"/>
      <c r="AM130" s="102"/>
      <c r="AN130" s="8"/>
      <c r="AO130" s="8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s="3" customFormat="1" ht="15" customHeight="1" thickBot="1">
      <c r="A131" s="99"/>
      <c r="B131" s="100"/>
      <c r="C131" s="100"/>
      <c r="D131" s="100"/>
      <c r="E131" s="57" t="s">
        <v>56</v>
      </c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59">
        <f t="shared" si="10"/>
        <v>0</v>
      </c>
      <c r="AL131" s="101"/>
      <c r="AM131" s="102"/>
      <c r="AN131" s="8"/>
      <c r="AO131" s="8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s="3" customFormat="1" ht="15" customHeight="1" thickBot="1">
      <c r="A132" s="99"/>
      <c r="B132" s="100"/>
      <c r="C132" s="100"/>
      <c r="D132" s="100"/>
      <c r="E132" s="55" t="s">
        <v>57</v>
      </c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60">
        <f t="shared" si="10"/>
        <v>0</v>
      </c>
      <c r="AL132" s="61">
        <f>+AK132</f>
        <v>0</v>
      </c>
      <c r="AM132" s="102"/>
      <c r="AN132" s="8"/>
      <c r="AO132" s="8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s="3" customFormat="1" ht="15" customHeight="1" thickBot="1">
      <c r="A133" s="99"/>
      <c r="B133" s="100"/>
      <c r="C133" s="100"/>
      <c r="D133" s="100"/>
      <c r="E133" s="55" t="s">
        <v>58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62">
        <f t="shared" si="10"/>
        <v>0</v>
      </c>
      <c r="AL133" s="61">
        <f>+AK133</f>
        <v>0</v>
      </c>
      <c r="AM133" s="102"/>
      <c r="AN133" s="8"/>
      <c r="AO133" s="8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s="3" customFormat="1" ht="15" customHeight="1" thickBot="1">
      <c r="A134" s="99"/>
      <c r="B134" s="100"/>
      <c r="C134" s="100"/>
      <c r="D134" s="100"/>
      <c r="E134" s="55" t="s">
        <v>59</v>
      </c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63">
        <f t="shared" si="10"/>
        <v>0</v>
      </c>
      <c r="AL134" s="64">
        <f>+AK134</f>
        <v>0</v>
      </c>
      <c r="AM134" s="102"/>
      <c r="AN134" s="8"/>
      <c r="AO134" s="8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s="3" customFormat="1" ht="15" customHeight="1" thickBot="1">
      <c r="A135" s="99"/>
      <c r="B135" s="100"/>
      <c r="C135" s="100"/>
      <c r="D135" s="100"/>
      <c r="E135" s="55" t="s">
        <v>60</v>
      </c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65">
        <f t="shared" si="10"/>
        <v>0</v>
      </c>
      <c r="AL135" s="101">
        <f>+SUM(AK135:AK137)</f>
        <v>0</v>
      </c>
      <c r="AM135" s="102"/>
      <c r="AN135" s="8"/>
      <c r="AO135" s="8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s="3" customFormat="1" ht="15" customHeight="1" thickBot="1">
      <c r="A136" s="99"/>
      <c r="B136" s="100"/>
      <c r="C136" s="100"/>
      <c r="D136" s="100"/>
      <c r="E136" s="55" t="s">
        <v>61</v>
      </c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65">
        <f t="shared" si="10"/>
        <v>0</v>
      </c>
      <c r="AL136" s="101"/>
      <c r="AM136" s="102"/>
      <c r="AN136" s="8"/>
      <c r="AO136" s="8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s="3" customFormat="1" ht="15" customHeight="1" thickBot="1">
      <c r="A137" s="99"/>
      <c r="B137" s="100"/>
      <c r="C137" s="100"/>
      <c r="D137" s="100"/>
      <c r="E137" s="58" t="s">
        <v>89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65">
        <f t="shared" si="10"/>
        <v>0</v>
      </c>
      <c r="AL137" s="101"/>
      <c r="AM137" s="102"/>
      <c r="AN137" s="8"/>
      <c r="AO137" s="8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  <row r="138" spans="1:76" s="3" customFormat="1" ht="15" customHeight="1" thickBot="1">
      <c r="A138" s="99" t="s">
        <v>14</v>
      </c>
      <c r="B138" s="100" t="str">
        <f>+GİRİŞ!A13</f>
        <v>MERVE ARIKAN</v>
      </c>
      <c r="C138" s="100">
        <f>+GİRİŞ!B13</f>
        <v>0</v>
      </c>
      <c r="D138" s="100" t="str">
        <f>+GİRİŞ!C13</f>
        <v>Mevlana Ortaokulu</v>
      </c>
      <c r="E138" s="54" t="s">
        <v>51</v>
      </c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59">
        <f>+SUM(F138:AJ138)</f>
        <v>0</v>
      </c>
      <c r="AL138" s="101">
        <f>+SUM(AK138:AK143)</f>
        <v>0</v>
      </c>
      <c r="AM138" s="102">
        <f>+SUM(AK138:AK149)</f>
        <v>0</v>
      </c>
      <c r="AN138" s="8"/>
      <c r="AO138" s="8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</row>
    <row r="139" spans="1:76" s="3" customFormat="1" ht="15" customHeight="1" thickBot="1">
      <c r="A139" s="99"/>
      <c r="B139" s="100"/>
      <c r="C139" s="100"/>
      <c r="D139" s="100"/>
      <c r="E139" s="55" t="s">
        <v>52</v>
      </c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59">
        <f aca="true" t="shared" si="11" ref="AK139:AK149">SUM(F139:AJ139)</f>
        <v>0</v>
      </c>
      <c r="AL139" s="101"/>
      <c r="AM139" s="102"/>
      <c r="AN139" s="8"/>
      <c r="AO139" s="8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</row>
    <row r="140" spans="1:76" s="3" customFormat="1" ht="15" customHeight="1" thickBot="1">
      <c r="A140" s="99"/>
      <c r="B140" s="100"/>
      <c r="C140" s="100"/>
      <c r="D140" s="100"/>
      <c r="E140" s="55" t="s">
        <v>53</v>
      </c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59">
        <f t="shared" si="11"/>
        <v>0</v>
      </c>
      <c r="AL140" s="101"/>
      <c r="AM140" s="102"/>
      <c r="AN140" s="8"/>
      <c r="AO140" s="8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</row>
    <row r="141" spans="1:76" s="3" customFormat="1" ht="15" customHeight="1" thickBot="1">
      <c r="A141" s="99"/>
      <c r="B141" s="100"/>
      <c r="C141" s="100"/>
      <c r="D141" s="100"/>
      <c r="E141" s="56" t="s">
        <v>54</v>
      </c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59">
        <f t="shared" si="11"/>
        <v>0</v>
      </c>
      <c r="AL141" s="101"/>
      <c r="AM141" s="102"/>
      <c r="AN141" s="8"/>
      <c r="AO141" s="8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</row>
    <row r="142" spans="1:76" s="3" customFormat="1" ht="15" customHeight="1" thickBot="1">
      <c r="A142" s="99"/>
      <c r="B142" s="100"/>
      <c r="C142" s="100"/>
      <c r="D142" s="100"/>
      <c r="E142" s="55" t="s">
        <v>55</v>
      </c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59">
        <f t="shared" si="11"/>
        <v>0</v>
      </c>
      <c r="AL142" s="101"/>
      <c r="AM142" s="102"/>
      <c r="AN142" s="8"/>
      <c r="AO142" s="8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76" s="3" customFormat="1" ht="15" customHeight="1" thickBot="1">
      <c r="A143" s="99"/>
      <c r="B143" s="100"/>
      <c r="C143" s="100"/>
      <c r="D143" s="100"/>
      <c r="E143" s="57" t="s">
        <v>56</v>
      </c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59">
        <f t="shared" si="11"/>
        <v>0</v>
      </c>
      <c r="AL143" s="101"/>
      <c r="AM143" s="102"/>
      <c r="AN143" s="8"/>
      <c r="AO143" s="8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</row>
    <row r="144" spans="1:76" s="3" customFormat="1" ht="15" customHeight="1" thickBot="1">
      <c r="A144" s="99"/>
      <c r="B144" s="100"/>
      <c r="C144" s="100"/>
      <c r="D144" s="100"/>
      <c r="E144" s="55" t="s">
        <v>57</v>
      </c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60">
        <f t="shared" si="11"/>
        <v>0</v>
      </c>
      <c r="AL144" s="61">
        <f>+AK144</f>
        <v>0</v>
      </c>
      <c r="AM144" s="102"/>
      <c r="AN144" s="8"/>
      <c r="AO144" s="8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</row>
    <row r="145" spans="1:76" s="3" customFormat="1" ht="15" customHeight="1" thickBot="1">
      <c r="A145" s="99"/>
      <c r="B145" s="100"/>
      <c r="C145" s="100"/>
      <c r="D145" s="100"/>
      <c r="E145" s="55" t="s">
        <v>58</v>
      </c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62">
        <f t="shared" si="11"/>
        <v>0</v>
      </c>
      <c r="AL145" s="61">
        <f>+AK145</f>
        <v>0</v>
      </c>
      <c r="AM145" s="102"/>
      <c r="AN145" s="8"/>
      <c r="AO145" s="8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</row>
    <row r="146" spans="1:76" s="3" customFormat="1" ht="15" customHeight="1" thickBot="1">
      <c r="A146" s="99"/>
      <c r="B146" s="100"/>
      <c r="C146" s="100"/>
      <c r="D146" s="100"/>
      <c r="E146" s="55" t="s">
        <v>59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63">
        <f t="shared" si="11"/>
        <v>0</v>
      </c>
      <c r="AL146" s="64">
        <f>+AK146</f>
        <v>0</v>
      </c>
      <c r="AM146" s="102"/>
      <c r="AN146" s="8"/>
      <c r="AO146" s="8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</row>
    <row r="147" spans="1:76" s="3" customFormat="1" ht="15" customHeight="1" thickBot="1">
      <c r="A147" s="99"/>
      <c r="B147" s="100"/>
      <c r="C147" s="100"/>
      <c r="D147" s="100"/>
      <c r="E147" s="55" t="s">
        <v>60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65">
        <f t="shared" si="11"/>
        <v>0</v>
      </c>
      <c r="AL147" s="101">
        <f>+SUM(AK147:AK149)</f>
        <v>0</v>
      </c>
      <c r="AM147" s="102"/>
      <c r="AN147" s="8"/>
      <c r="AO147" s="8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</row>
    <row r="148" spans="1:76" s="3" customFormat="1" ht="15" customHeight="1" thickBot="1">
      <c r="A148" s="99"/>
      <c r="B148" s="100"/>
      <c r="C148" s="100"/>
      <c r="D148" s="100"/>
      <c r="E148" s="55" t="s">
        <v>61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65">
        <f t="shared" si="11"/>
        <v>0</v>
      </c>
      <c r="AL148" s="101"/>
      <c r="AM148" s="102"/>
      <c r="AN148" s="8"/>
      <c r="AO148" s="8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</row>
    <row r="149" spans="1:76" s="3" customFormat="1" ht="15" customHeight="1" thickBot="1">
      <c r="A149" s="99"/>
      <c r="B149" s="100"/>
      <c r="C149" s="100"/>
      <c r="D149" s="100"/>
      <c r="E149" s="58" t="s">
        <v>89</v>
      </c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65">
        <f t="shared" si="11"/>
        <v>0</v>
      </c>
      <c r="AL149" s="101"/>
      <c r="AM149" s="102"/>
      <c r="AN149" s="8"/>
      <c r="AO149" s="8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</row>
    <row r="150" spans="1:76" s="3" customFormat="1" ht="15" customHeight="1" thickBot="1">
      <c r="A150" s="99" t="s">
        <v>15</v>
      </c>
      <c r="B150" s="100" t="str">
        <f>+GİRİŞ!A14</f>
        <v>MERVE ARIKAN</v>
      </c>
      <c r="C150" s="100">
        <f>+GİRİŞ!B14</f>
        <v>0</v>
      </c>
      <c r="D150" s="100" t="str">
        <f>+GİRİŞ!C14</f>
        <v>Mevlana Ortaokulu</v>
      </c>
      <c r="E150" s="54" t="s">
        <v>51</v>
      </c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59">
        <f>+SUM(F150:AJ150)</f>
        <v>0</v>
      </c>
      <c r="AL150" s="101">
        <f>+SUM(AK150:AK155)</f>
        <v>0</v>
      </c>
      <c r="AM150" s="102">
        <f>+SUM(AK150:AK161)</f>
        <v>0</v>
      </c>
      <c r="AN150" s="8"/>
      <c r="AO150" s="8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</row>
    <row r="151" spans="1:76" s="3" customFormat="1" ht="15" customHeight="1" thickBot="1">
      <c r="A151" s="99"/>
      <c r="B151" s="100"/>
      <c r="C151" s="100"/>
      <c r="D151" s="100"/>
      <c r="E151" s="55" t="s">
        <v>52</v>
      </c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59">
        <f aca="true" t="shared" si="12" ref="AK151:AK161">SUM(F151:AJ151)</f>
        <v>0</v>
      </c>
      <c r="AL151" s="101"/>
      <c r="AM151" s="102"/>
      <c r="AN151" s="8"/>
      <c r="AO151" s="8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</row>
    <row r="152" spans="1:76" s="3" customFormat="1" ht="15" customHeight="1" thickBot="1">
      <c r="A152" s="99"/>
      <c r="B152" s="100"/>
      <c r="C152" s="100"/>
      <c r="D152" s="100"/>
      <c r="E152" s="55" t="s">
        <v>53</v>
      </c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59">
        <f t="shared" si="12"/>
        <v>0</v>
      </c>
      <c r="AL152" s="101"/>
      <c r="AM152" s="102"/>
      <c r="AN152" s="8"/>
      <c r="AO152" s="8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</row>
    <row r="153" spans="1:76" s="3" customFormat="1" ht="15" customHeight="1" thickBot="1">
      <c r="A153" s="99"/>
      <c r="B153" s="100"/>
      <c r="C153" s="100"/>
      <c r="D153" s="100"/>
      <c r="E153" s="56" t="s">
        <v>54</v>
      </c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59">
        <f t="shared" si="12"/>
        <v>0</v>
      </c>
      <c r="AL153" s="101"/>
      <c r="AM153" s="102"/>
      <c r="AN153" s="8"/>
      <c r="AO153" s="8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</row>
    <row r="154" spans="1:76" s="3" customFormat="1" ht="15" customHeight="1" thickBot="1">
      <c r="A154" s="99"/>
      <c r="B154" s="100"/>
      <c r="C154" s="100"/>
      <c r="D154" s="100"/>
      <c r="E154" s="55" t="s">
        <v>55</v>
      </c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59">
        <f t="shared" si="12"/>
        <v>0</v>
      </c>
      <c r="AL154" s="101"/>
      <c r="AM154" s="102"/>
      <c r="AN154" s="8"/>
      <c r="AO154" s="8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</row>
    <row r="155" spans="1:76" s="3" customFormat="1" ht="15" customHeight="1" thickBot="1">
      <c r="A155" s="99"/>
      <c r="B155" s="100"/>
      <c r="C155" s="100"/>
      <c r="D155" s="100"/>
      <c r="E155" s="57" t="s">
        <v>56</v>
      </c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59">
        <f t="shared" si="12"/>
        <v>0</v>
      </c>
      <c r="AL155" s="101"/>
      <c r="AM155" s="102"/>
      <c r="AN155" s="8"/>
      <c r="AO155" s="8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</row>
    <row r="156" spans="1:76" s="3" customFormat="1" ht="15" customHeight="1" thickBot="1">
      <c r="A156" s="99"/>
      <c r="B156" s="100"/>
      <c r="C156" s="100"/>
      <c r="D156" s="100"/>
      <c r="E156" s="55" t="s">
        <v>57</v>
      </c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60">
        <f t="shared" si="12"/>
        <v>0</v>
      </c>
      <c r="AL156" s="61">
        <f>+AK156</f>
        <v>0</v>
      </c>
      <c r="AM156" s="102"/>
      <c r="AN156" s="8"/>
      <c r="AO156" s="8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</row>
    <row r="157" spans="1:76" s="3" customFormat="1" ht="15" customHeight="1" thickBot="1">
      <c r="A157" s="99"/>
      <c r="B157" s="100"/>
      <c r="C157" s="100"/>
      <c r="D157" s="100"/>
      <c r="E157" s="55" t="s">
        <v>58</v>
      </c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62">
        <f t="shared" si="12"/>
        <v>0</v>
      </c>
      <c r="AL157" s="61">
        <f>+AK157</f>
        <v>0</v>
      </c>
      <c r="AM157" s="102"/>
      <c r="AN157" s="8"/>
      <c r="AO157" s="8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</row>
    <row r="158" spans="1:76" s="3" customFormat="1" ht="15" customHeight="1" thickBot="1">
      <c r="A158" s="99"/>
      <c r="B158" s="100"/>
      <c r="C158" s="100"/>
      <c r="D158" s="100"/>
      <c r="E158" s="55" t="s">
        <v>59</v>
      </c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63">
        <f t="shared" si="12"/>
        <v>0</v>
      </c>
      <c r="AL158" s="64">
        <f>+AK158</f>
        <v>0</v>
      </c>
      <c r="AM158" s="102"/>
      <c r="AN158" s="8"/>
      <c r="AO158" s="8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</row>
    <row r="159" spans="1:76" s="3" customFormat="1" ht="15" customHeight="1" thickBot="1">
      <c r="A159" s="99"/>
      <c r="B159" s="100"/>
      <c r="C159" s="100"/>
      <c r="D159" s="100"/>
      <c r="E159" s="55" t="s">
        <v>60</v>
      </c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65">
        <f t="shared" si="12"/>
        <v>0</v>
      </c>
      <c r="AL159" s="101">
        <f>+SUM(AK159:AK161)</f>
        <v>0</v>
      </c>
      <c r="AM159" s="102"/>
      <c r="AN159" s="8"/>
      <c r="AO159" s="8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</row>
    <row r="160" spans="1:76" s="3" customFormat="1" ht="15" customHeight="1" thickBot="1">
      <c r="A160" s="99"/>
      <c r="B160" s="100"/>
      <c r="C160" s="100"/>
      <c r="D160" s="100"/>
      <c r="E160" s="55" t="s">
        <v>61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65">
        <f t="shared" si="12"/>
        <v>0</v>
      </c>
      <c r="AL160" s="101"/>
      <c r="AM160" s="102"/>
      <c r="AN160" s="8"/>
      <c r="AO160" s="8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</row>
    <row r="161" spans="1:76" s="3" customFormat="1" ht="15" customHeight="1" thickBot="1">
      <c r="A161" s="99"/>
      <c r="B161" s="100"/>
      <c r="C161" s="100"/>
      <c r="D161" s="100"/>
      <c r="E161" s="58" t="s">
        <v>89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65">
        <f t="shared" si="12"/>
        <v>0</v>
      </c>
      <c r="AL161" s="101"/>
      <c r="AM161" s="102"/>
      <c r="AN161" s="8"/>
      <c r="AO161" s="8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</row>
    <row r="162" spans="1:76" s="3" customFormat="1" ht="15" customHeight="1" thickBot="1">
      <c r="A162" s="99" t="s">
        <v>16</v>
      </c>
      <c r="B162" s="100" t="str">
        <f>+GİRİŞ!A15</f>
        <v>MERVE ARIKAN</v>
      </c>
      <c r="C162" s="100">
        <f>+GİRİŞ!B15</f>
        <v>0</v>
      </c>
      <c r="D162" s="100" t="str">
        <f>+GİRİŞ!C15</f>
        <v>Mevlana Ortaokulu</v>
      </c>
      <c r="E162" s="54" t="s">
        <v>51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59">
        <f>+SUM(F162:AJ162)</f>
        <v>0</v>
      </c>
      <c r="AL162" s="101">
        <f>+SUM(AK162:AK167)</f>
        <v>0</v>
      </c>
      <c r="AM162" s="102">
        <f>+SUM(AK162:AK173)</f>
        <v>0</v>
      </c>
      <c r="AN162" s="8"/>
      <c r="AO162" s="8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</row>
    <row r="163" spans="1:76" s="3" customFormat="1" ht="15" customHeight="1" thickBot="1">
      <c r="A163" s="99"/>
      <c r="B163" s="100"/>
      <c r="C163" s="100"/>
      <c r="D163" s="100"/>
      <c r="E163" s="55" t="s">
        <v>52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59">
        <f aca="true" t="shared" si="13" ref="AK163:AK173">SUM(F163:AJ163)</f>
        <v>0</v>
      </c>
      <c r="AL163" s="101"/>
      <c r="AM163" s="102"/>
      <c r="AN163" s="8"/>
      <c r="AO163" s="8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</row>
    <row r="164" spans="1:76" s="3" customFormat="1" ht="15" customHeight="1" thickBot="1">
      <c r="A164" s="99"/>
      <c r="B164" s="100"/>
      <c r="C164" s="100"/>
      <c r="D164" s="100"/>
      <c r="E164" s="55" t="s">
        <v>53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59">
        <f t="shared" si="13"/>
        <v>0</v>
      </c>
      <c r="AL164" s="101"/>
      <c r="AM164" s="102"/>
      <c r="AN164" s="8"/>
      <c r="AO164" s="8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</row>
    <row r="165" spans="1:76" s="3" customFormat="1" ht="15" customHeight="1" thickBot="1">
      <c r="A165" s="99"/>
      <c r="B165" s="100"/>
      <c r="C165" s="100"/>
      <c r="D165" s="100"/>
      <c r="E165" s="56" t="s">
        <v>54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59">
        <f t="shared" si="13"/>
        <v>0</v>
      </c>
      <c r="AL165" s="101"/>
      <c r="AM165" s="102"/>
      <c r="AN165" s="8"/>
      <c r="AO165" s="8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</row>
    <row r="166" spans="1:76" s="3" customFormat="1" ht="15" customHeight="1" thickBot="1">
      <c r="A166" s="99"/>
      <c r="B166" s="100"/>
      <c r="C166" s="100"/>
      <c r="D166" s="100"/>
      <c r="E166" s="55" t="s">
        <v>55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59">
        <f t="shared" si="13"/>
        <v>0</v>
      </c>
      <c r="AL166" s="101"/>
      <c r="AM166" s="102"/>
      <c r="AN166" s="8"/>
      <c r="AO166" s="8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</row>
    <row r="167" spans="1:76" s="3" customFormat="1" ht="15" customHeight="1" thickBot="1">
      <c r="A167" s="99"/>
      <c r="B167" s="100"/>
      <c r="C167" s="100"/>
      <c r="D167" s="100"/>
      <c r="E167" s="57" t="s">
        <v>56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59">
        <f t="shared" si="13"/>
        <v>0</v>
      </c>
      <c r="AL167" s="101"/>
      <c r="AM167" s="102"/>
      <c r="AN167" s="8"/>
      <c r="AO167" s="8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</row>
    <row r="168" spans="1:76" s="3" customFormat="1" ht="15" customHeight="1" thickBot="1">
      <c r="A168" s="99"/>
      <c r="B168" s="100"/>
      <c r="C168" s="100"/>
      <c r="D168" s="100"/>
      <c r="E168" s="55" t="s">
        <v>57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60">
        <f t="shared" si="13"/>
        <v>0</v>
      </c>
      <c r="AL168" s="61">
        <f>+AK168</f>
        <v>0</v>
      </c>
      <c r="AM168" s="102"/>
      <c r="AN168" s="8"/>
      <c r="AO168" s="8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</row>
    <row r="169" spans="1:76" s="3" customFormat="1" ht="15" customHeight="1" thickBot="1">
      <c r="A169" s="99"/>
      <c r="B169" s="100"/>
      <c r="C169" s="100"/>
      <c r="D169" s="100"/>
      <c r="E169" s="55" t="s">
        <v>58</v>
      </c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62">
        <f t="shared" si="13"/>
        <v>0</v>
      </c>
      <c r="AL169" s="61">
        <f>+AK169</f>
        <v>0</v>
      </c>
      <c r="AM169" s="102"/>
      <c r="AN169" s="8"/>
      <c r="AO169" s="8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</row>
    <row r="170" spans="1:76" s="3" customFormat="1" ht="15" customHeight="1" thickBot="1">
      <c r="A170" s="99"/>
      <c r="B170" s="100"/>
      <c r="C170" s="100"/>
      <c r="D170" s="100"/>
      <c r="E170" s="55" t="s">
        <v>59</v>
      </c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63">
        <f t="shared" si="13"/>
        <v>0</v>
      </c>
      <c r="AL170" s="64">
        <f>+AK170</f>
        <v>0</v>
      </c>
      <c r="AM170" s="102"/>
      <c r="AN170" s="8"/>
      <c r="AO170" s="8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</row>
    <row r="171" spans="1:76" s="3" customFormat="1" ht="15" customHeight="1" thickBot="1">
      <c r="A171" s="99"/>
      <c r="B171" s="100"/>
      <c r="C171" s="100"/>
      <c r="D171" s="100"/>
      <c r="E171" s="55" t="s">
        <v>60</v>
      </c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65">
        <f t="shared" si="13"/>
        <v>0</v>
      </c>
      <c r="AL171" s="101">
        <f>+SUM(AK171:AK173)</f>
        <v>0</v>
      </c>
      <c r="AM171" s="102"/>
      <c r="AN171" s="8"/>
      <c r="AO171" s="8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</row>
    <row r="172" spans="1:76" s="3" customFormat="1" ht="15" customHeight="1" thickBot="1">
      <c r="A172" s="99"/>
      <c r="B172" s="100"/>
      <c r="C172" s="100"/>
      <c r="D172" s="100"/>
      <c r="E172" s="55" t="s">
        <v>61</v>
      </c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65">
        <f t="shared" si="13"/>
        <v>0</v>
      </c>
      <c r="AL172" s="101"/>
      <c r="AM172" s="102"/>
      <c r="AN172" s="8"/>
      <c r="AO172" s="8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</row>
    <row r="173" spans="1:76" s="3" customFormat="1" ht="15" customHeight="1" thickBot="1">
      <c r="A173" s="99"/>
      <c r="B173" s="100"/>
      <c r="C173" s="100"/>
      <c r="D173" s="100"/>
      <c r="E173" s="58" t="s">
        <v>89</v>
      </c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65">
        <f t="shared" si="13"/>
        <v>0</v>
      </c>
      <c r="AL173" s="101"/>
      <c r="AM173" s="102"/>
      <c r="AN173" s="8"/>
      <c r="AO173" s="8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</row>
    <row r="174" spans="1:76" s="3" customFormat="1" ht="15" customHeight="1">
      <c r="A174" s="2"/>
      <c r="B174" s="4"/>
      <c r="C174" s="4"/>
      <c r="D174" s="4"/>
      <c r="E174" s="4"/>
      <c r="F174" s="31">
        <f aca="true" t="shared" si="14" ref="F174:AK174">+SUM(F6:F173)</f>
        <v>0</v>
      </c>
      <c r="G174" s="31">
        <f t="shared" si="14"/>
        <v>0</v>
      </c>
      <c r="H174" s="31">
        <f t="shared" si="14"/>
        <v>0</v>
      </c>
      <c r="I174" s="31">
        <f t="shared" si="14"/>
        <v>0</v>
      </c>
      <c r="J174" s="31">
        <f t="shared" si="14"/>
        <v>0</v>
      </c>
      <c r="K174" s="31">
        <f t="shared" si="14"/>
        <v>0</v>
      </c>
      <c r="L174" s="31">
        <f t="shared" si="14"/>
        <v>0</v>
      </c>
      <c r="M174" s="31">
        <f t="shared" si="14"/>
        <v>0</v>
      </c>
      <c r="N174" s="31">
        <f t="shared" si="14"/>
        <v>0</v>
      </c>
      <c r="O174" s="31">
        <f t="shared" si="14"/>
        <v>0</v>
      </c>
      <c r="P174" s="31">
        <f t="shared" si="14"/>
        <v>0</v>
      </c>
      <c r="Q174" s="31">
        <f t="shared" si="14"/>
        <v>0</v>
      </c>
      <c r="R174" s="31">
        <f t="shared" si="14"/>
        <v>0</v>
      </c>
      <c r="S174" s="31">
        <f t="shared" si="14"/>
        <v>0</v>
      </c>
      <c r="T174" s="31">
        <f t="shared" si="14"/>
        <v>0</v>
      </c>
      <c r="U174" s="31">
        <f t="shared" si="14"/>
        <v>0</v>
      </c>
      <c r="V174" s="31">
        <f t="shared" si="14"/>
        <v>0</v>
      </c>
      <c r="W174" s="31">
        <f t="shared" si="14"/>
        <v>0</v>
      </c>
      <c r="X174" s="31">
        <f t="shared" si="14"/>
        <v>0</v>
      </c>
      <c r="Y174" s="31">
        <f t="shared" si="14"/>
        <v>0</v>
      </c>
      <c r="Z174" s="31">
        <f t="shared" si="14"/>
        <v>0</v>
      </c>
      <c r="AA174" s="31">
        <f t="shared" si="14"/>
        <v>0</v>
      </c>
      <c r="AB174" s="31">
        <f t="shared" si="14"/>
        <v>0</v>
      </c>
      <c r="AC174" s="31">
        <f t="shared" si="14"/>
        <v>0</v>
      </c>
      <c r="AD174" s="31">
        <f t="shared" si="14"/>
        <v>0</v>
      </c>
      <c r="AE174" s="31">
        <f t="shared" si="14"/>
        <v>0</v>
      </c>
      <c r="AF174" s="31">
        <f t="shared" si="14"/>
        <v>0</v>
      </c>
      <c r="AG174" s="31">
        <f t="shared" si="14"/>
        <v>0</v>
      </c>
      <c r="AH174" s="31">
        <f t="shared" si="14"/>
        <v>0</v>
      </c>
      <c r="AI174" s="31">
        <f t="shared" si="14"/>
        <v>0</v>
      </c>
      <c r="AJ174" s="31">
        <f t="shared" si="14"/>
        <v>0</v>
      </c>
      <c r="AK174" s="28">
        <f t="shared" si="14"/>
        <v>0</v>
      </c>
      <c r="AL174" s="29"/>
      <c r="AM174" s="30">
        <f>+SUM(AM6:AM173)</f>
        <v>0</v>
      </c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</row>
    <row r="175" spans="1:76" s="3" customFormat="1" ht="15" customHeight="1">
      <c r="A175" s="2"/>
      <c r="B175" s="4"/>
      <c r="C175" s="4"/>
      <c r="D175" s="4"/>
      <c r="E175" s="4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4"/>
      <c r="AL175" s="14"/>
      <c r="AM175" s="15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</row>
    <row r="176" spans="1:80" s="3" customFormat="1" ht="15.75" customHeight="1">
      <c r="A176" s="2"/>
      <c r="B176" s="4"/>
      <c r="C176" s="4"/>
      <c r="D176" s="108" t="str">
        <f>+C2</f>
        <v>Mevlana Ortaokulu</v>
      </c>
      <c r="E176" s="108"/>
      <c r="F176" s="108"/>
      <c r="G176" s="108"/>
      <c r="H176" s="108"/>
      <c r="I176" s="108"/>
      <c r="J176" s="108"/>
      <c r="K176" s="108"/>
      <c r="L176" s="108"/>
      <c r="M176" s="108"/>
      <c r="N176" s="66" t="s">
        <v>93</v>
      </c>
      <c r="O176" s="16"/>
      <c r="P176" s="107" t="str">
        <f>+AD2</f>
        <v>OCAK</v>
      </c>
      <c r="Q176" s="107"/>
      <c r="R176" s="107"/>
      <c r="S176" s="107"/>
      <c r="T176" s="107"/>
      <c r="U176" s="107"/>
      <c r="V176" s="107"/>
      <c r="W176" s="108">
        <f>+AD3</f>
        <v>2020</v>
      </c>
      <c r="X176" s="108"/>
      <c r="Y176" s="66" t="s">
        <v>94</v>
      </c>
      <c r="Z176" s="105">
        <f>+AM174</f>
        <v>0</v>
      </c>
      <c r="AA176" s="105"/>
      <c r="AB176" s="5" t="s">
        <v>72</v>
      </c>
      <c r="AC176" s="16"/>
      <c r="AD176" s="16"/>
      <c r="AE176" s="16"/>
      <c r="AF176" s="16"/>
      <c r="AG176" s="16"/>
      <c r="AH176" s="73"/>
      <c r="AI176" s="73"/>
      <c r="AJ176" s="73"/>
      <c r="AK176" s="73"/>
      <c r="AL176" s="4"/>
      <c r="AM176" s="4"/>
      <c r="AN176" s="4"/>
      <c r="AO176" s="16"/>
      <c r="AP176" s="16"/>
      <c r="AQ176" s="1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</row>
    <row r="177" spans="1:78" s="3" customFormat="1" ht="8.25" customHeight="1">
      <c r="A177" s="2"/>
      <c r="B177" s="4"/>
      <c r="C177" s="4"/>
      <c r="D177" s="4"/>
      <c r="E177" s="27"/>
      <c r="F177" s="27"/>
      <c r="G177" s="27"/>
      <c r="H177" s="27"/>
      <c r="I177" s="27"/>
      <c r="J177" s="27"/>
      <c r="K177" s="27"/>
      <c r="L177" s="27"/>
      <c r="M177" s="27"/>
      <c r="N177" s="5"/>
      <c r="O177" s="16"/>
      <c r="P177" s="26"/>
      <c r="Q177" s="26"/>
      <c r="R177" s="26"/>
      <c r="S177" s="26"/>
      <c r="T177" s="26"/>
      <c r="U177" s="27"/>
      <c r="V177" s="27"/>
      <c r="W177" s="5"/>
      <c r="X177" s="26"/>
      <c r="Y177" s="26"/>
      <c r="Z177" s="5"/>
      <c r="AA177" s="16"/>
      <c r="AB177" s="16"/>
      <c r="AC177" s="16"/>
      <c r="AD177" s="16"/>
      <c r="AE177" s="16"/>
      <c r="AF177" s="4"/>
      <c r="AG177" s="4"/>
      <c r="AH177" s="4"/>
      <c r="AI177" s="4"/>
      <c r="AJ177" s="4"/>
      <c r="AK177" s="4"/>
      <c r="AL177" s="4"/>
      <c r="AM177" s="16"/>
      <c r="AN177" s="16"/>
      <c r="AO177" s="1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</row>
    <row r="178" spans="1:76" s="3" customFormat="1" ht="15" customHeight="1">
      <c r="A178" s="2"/>
      <c r="B178" s="72" t="s">
        <v>73</v>
      </c>
      <c r="C178" s="106" t="s">
        <v>74</v>
      </c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4"/>
      <c r="AG178" s="4"/>
      <c r="AH178" s="4"/>
      <c r="AI178" s="4"/>
      <c r="AJ178" s="4"/>
      <c r="AK178" s="16"/>
      <c r="AL178" s="16"/>
      <c r="AM178" s="1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</row>
    <row r="179" spans="1:76" s="3" customFormat="1" ht="15" customHeight="1">
      <c r="A179" s="2"/>
      <c r="B179" s="18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4"/>
      <c r="AG179" s="4"/>
      <c r="AH179" s="4"/>
      <c r="AI179" s="4"/>
      <c r="AJ179" s="4"/>
      <c r="AK179" s="16"/>
      <c r="AL179" s="16"/>
      <c r="AM179" s="1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</row>
    <row r="180" spans="1:76" s="3" customFormat="1" ht="15" customHeight="1">
      <c r="A180" s="2"/>
      <c r="B180" s="18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4"/>
      <c r="AG180" s="4"/>
      <c r="AH180" s="4"/>
      <c r="AI180" s="4"/>
      <c r="AJ180" s="4"/>
      <c r="AK180" s="16"/>
      <c r="AL180" s="16"/>
      <c r="AM180" s="1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</row>
    <row r="181" spans="1:76" s="3" customFormat="1" ht="15" customHeight="1">
      <c r="A181" s="2"/>
      <c r="B181" s="18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4"/>
      <c r="AG181" s="4"/>
      <c r="AH181" s="4"/>
      <c r="AI181" s="4"/>
      <c r="AJ181" s="4"/>
      <c r="AK181" s="16"/>
      <c r="AL181" s="16"/>
      <c r="AM181" s="1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</row>
    <row r="182" spans="1:76" s="3" customFormat="1" ht="15" customHeight="1">
      <c r="A182" s="2"/>
      <c r="B182" s="18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4"/>
      <c r="AG182" s="4"/>
      <c r="AH182" s="4"/>
      <c r="AI182" s="4"/>
      <c r="AJ182" s="4"/>
      <c r="AK182" s="16"/>
      <c r="AL182" s="16"/>
      <c r="AM182" s="1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</row>
    <row r="183" spans="1:76" s="3" customFormat="1" ht="15" customHeight="1">
      <c r="A183" s="2"/>
      <c r="B183" s="18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4"/>
      <c r="AG183" s="4"/>
      <c r="AH183" s="4"/>
      <c r="AI183" s="4"/>
      <c r="AJ183" s="4"/>
      <c r="AK183" s="16"/>
      <c r="AL183" s="16"/>
      <c r="AM183" s="1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</row>
    <row r="184" spans="1:76" s="3" customFormat="1" ht="15" customHeight="1">
      <c r="A184" s="2"/>
      <c r="B184" s="110" t="s">
        <v>75</v>
      </c>
      <c r="C184" s="110"/>
      <c r="D184" s="71"/>
      <c r="E184" s="71"/>
      <c r="F184" s="104"/>
      <c r="G184" s="104"/>
      <c r="H184" s="104"/>
      <c r="I184" s="104"/>
      <c r="J184" s="104"/>
      <c r="K184" s="104"/>
      <c r="L184" s="104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109">
        <f ca="1">+TODAY()</f>
        <v>43833</v>
      </c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6"/>
      <c r="AM184" s="1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</row>
    <row r="185" spans="1:76" s="3" customFormat="1" ht="15" customHeight="1">
      <c r="A185" s="2"/>
      <c r="B185" s="103" t="s">
        <v>81</v>
      </c>
      <c r="C185" s="103"/>
      <c r="D185" s="71"/>
      <c r="E185" s="71"/>
      <c r="F185" s="104"/>
      <c r="G185" s="104"/>
      <c r="H185" s="104"/>
      <c r="I185" s="104"/>
      <c r="J185" s="104"/>
      <c r="K185" s="104"/>
      <c r="L185" s="104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103" t="s">
        <v>83</v>
      </c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6"/>
      <c r="AM185" s="1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</row>
    <row r="186" spans="1:76" s="3" customFormat="1" ht="15" customHeight="1">
      <c r="A186" s="2"/>
      <c r="B186" s="103" t="s">
        <v>82</v>
      </c>
      <c r="C186" s="103"/>
      <c r="D186" s="71"/>
      <c r="E186" s="71"/>
      <c r="F186" s="104"/>
      <c r="G186" s="104"/>
      <c r="H186" s="104"/>
      <c r="I186" s="104"/>
      <c r="J186" s="104"/>
      <c r="K186" s="104"/>
      <c r="L186" s="104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103" t="s">
        <v>84</v>
      </c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6"/>
      <c r="AM186" s="1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</row>
    <row r="187" spans="1:76" s="3" customFormat="1" ht="13.5" customHeight="1">
      <c r="A187" s="19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20"/>
      <c r="AL187" s="20"/>
      <c r="AM187" s="21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</row>
    <row r="188" spans="1:76" s="3" customFormat="1" ht="13.5" customHeight="1">
      <c r="A188" s="19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20"/>
      <c r="AL188" s="20"/>
      <c r="AM188" s="21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</row>
    <row r="189" spans="1:76" s="3" customFormat="1" ht="13.5" customHeight="1">
      <c r="A189" s="19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20"/>
      <c r="AL189" s="20"/>
      <c r="AM189" s="21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</row>
    <row r="190" spans="1:76" s="3" customFormat="1" ht="13.5" customHeight="1">
      <c r="A190" s="19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20"/>
      <c r="AL190" s="20"/>
      <c r="AM190" s="21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</row>
    <row r="191" spans="1:76" s="3" customFormat="1" ht="13.5" customHeight="1">
      <c r="A191" s="19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20"/>
      <c r="AL191" s="20"/>
      <c r="AM191" s="21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</row>
    <row r="192" spans="1:76" s="3" customFormat="1" ht="13.5" customHeight="1">
      <c r="A192" s="19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20"/>
      <c r="AL192" s="20"/>
      <c r="AM192" s="21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</row>
    <row r="193" spans="1:76" s="3" customFormat="1" ht="13.5" customHeight="1">
      <c r="A193" s="19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20"/>
      <c r="AL193" s="20"/>
      <c r="AM193" s="21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</row>
    <row r="194" spans="1:76" s="3" customFormat="1" ht="13.5" customHeight="1">
      <c r="A194" s="19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20"/>
      <c r="AL194" s="20"/>
      <c r="AM194" s="21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</row>
    <row r="195" spans="1:76" s="3" customFormat="1" ht="13.5" customHeight="1">
      <c r="A195" s="19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20"/>
      <c r="AL195" s="20"/>
      <c r="AM195" s="21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</row>
    <row r="196" spans="1:76" s="3" customFormat="1" ht="13.5" customHeight="1">
      <c r="A196" s="19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20"/>
      <c r="AL196" s="20"/>
      <c r="AM196" s="21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</row>
    <row r="197" spans="1:76" s="3" customFormat="1" ht="13.5" customHeight="1">
      <c r="A197" s="19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20"/>
      <c r="AL197" s="20"/>
      <c r="AM197" s="21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</row>
    <row r="198" spans="1:76" s="3" customFormat="1" ht="13.5" customHeight="1">
      <c r="A198" s="19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20"/>
      <c r="AL198" s="20"/>
      <c r="AM198" s="21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</row>
    <row r="199" spans="1:76" s="3" customFormat="1" ht="13.5" customHeight="1">
      <c r="A199" s="19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20"/>
      <c r="AL199" s="20"/>
      <c r="AM199" s="21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</row>
    <row r="200" spans="1:76" s="3" customFormat="1" ht="13.5" customHeight="1">
      <c r="A200" s="19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20"/>
      <c r="AL200" s="20"/>
      <c r="AM200" s="21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</row>
    <row r="201" spans="1:76" s="3" customFormat="1" ht="13.5" customHeight="1">
      <c r="A201" s="19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20"/>
      <c r="AL201" s="20"/>
      <c r="AM201" s="21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</row>
    <row r="202" spans="1:76" s="3" customFormat="1" ht="13.5" customHeight="1">
      <c r="A202" s="19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20"/>
      <c r="AL202" s="20"/>
      <c r="AM202" s="21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</row>
    <row r="203" spans="1:76" s="3" customFormat="1" ht="13.5" customHeight="1">
      <c r="A203" s="19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20"/>
      <c r="AL203" s="20"/>
      <c r="AM203" s="21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</row>
    <row r="204" spans="1:76" s="3" customFormat="1" ht="13.5" customHeight="1">
      <c r="A204" s="19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20"/>
      <c r="AL204" s="20"/>
      <c r="AM204" s="21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</row>
    <row r="205" spans="1:76" s="3" customFormat="1" ht="13.5" customHeight="1">
      <c r="A205" s="19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20"/>
      <c r="AL205" s="20"/>
      <c r="AM205" s="21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</row>
    <row r="206" spans="1:76" s="3" customFormat="1" ht="13.5" customHeight="1">
      <c r="A206" s="19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20"/>
      <c r="AL206" s="20"/>
      <c r="AM206" s="21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</row>
    <row r="207" spans="1:76" s="3" customFormat="1" ht="13.5" customHeight="1">
      <c r="A207" s="19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20"/>
      <c r="AL207" s="20"/>
      <c r="AM207" s="21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</row>
    <row r="208" spans="1:76" s="3" customFormat="1" ht="13.5" customHeight="1">
      <c r="A208" s="19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20"/>
      <c r="AL208" s="20"/>
      <c r="AM208" s="21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</row>
    <row r="209" spans="1:76" s="3" customFormat="1" ht="13.5" customHeight="1">
      <c r="A209" s="19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20"/>
      <c r="AL209" s="20"/>
      <c r="AM209" s="21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</row>
    <row r="210" spans="1:76" s="3" customFormat="1" ht="13.5" customHeight="1">
      <c r="A210" s="19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20"/>
      <c r="AL210" s="20"/>
      <c r="AM210" s="21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</row>
    <row r="211" spans="1:76" s="3" customFormat="1" ht="13.5" customHeight="1">
      <c r="A211" s="19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20"/>
      <c r="AL211" s="20"/>
      <c r="AM211" s="21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</row>
    <row r="212" spans="1:76" s="3" customFormat="1" ht="13.5" customHeight="1">
      <c r="A212" s="1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20"/>
      <c r="AL212" s="20"/>
      <c r="AM212" s="21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</row>
    <row r="213" spans="1:76" s="3" customFormat="1" ht="13.5" customHeight="1">
      <c r="A213" s="19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20"/>
      <c r="AL213" s="20"/>
      <c r="AM213" s="21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</row>
    <row r="214" spans="1:76" s="3" customFormat="1" ht="13.5" customHeight="1">
      <c r="A214" s="19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20"/>
      <c r="AL214" s="20"/>
      <c r="AM214" s="21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</row>
    <row r="215" spans="1:76" s="3" customFormat="1" ht="13.5" customHeight="1">
      <c r="A215" s="19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20"/>
      <c r="AL215" s="20"/>
      <c r="AM215" s="21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</row>
    <row r="216" spans="1:76" s="3" customFormat="1" ht="13.5" customHeight="1">
      <c r="A216" s="19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20"/>
      <c r="AL216" s="20"/>
      <c r="AM216" s="21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</row>
    <row r="217" spans="1:76" s="3" customFormat="1" ht="13.5" customHeight="1">
      <c r="A217" s="19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20"/>
      <c r="AL217" s="20"/>
      <c r="AM217" s="21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</row>
    <row r="218" spans="1:76" s="3" customFormat="1" ht="13.5" customHeight="1">
      <c r="A218" s="19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20"/>
      <c r="AL218" s="20"/>
      <c r="AM218" s="21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</row>
    <row r="219" spans="1:76" s="3" customFormat="1" ht="13.5" customHeight="1">
      <c r="A219" s="19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20"/>
      <c r="AL219" s="20"/>
      <c r="AM219" s="21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</row>
    <row r="220" spans="1:76" s="3" customFormat="1" ht="13.5" customHeight="1">
      <c r="A220" s="19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20"/>
      <c r="AL220" s="20"/>
      <c r="AM220" s="21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</row>
    <row r="221" spans="1:76" s="3" customFormat="1" ht="13.5" customHeight="1">
      <c r="A221" s="19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20"/>
      <c r="AL221" s="20"/>
      <c r="AM221" s="21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</row>
    <row r="222" spans="1:76" s="3" customFormat="1" ht="13.5" customHeight="1">
      <c r="A222" s="19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20"/>
      <c r="AL222" s="20"/>
      <c r="AM222" s="21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</row>
    <row r="223" spans="1:76" s="3" customFormat="1" ht="13.5" customHeight="1">
      <c r="A223" s="19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20"/>
      <c r="AL223" s="20"/>
      <c r="AM223" s="21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6" s="3" customFormat="1" ht="13.5" customHeight="1">
      <c r="A224" s="19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20"/>
      <c r="AL224" s="20"/>
      <c r="AM224" s="21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s="3" customFormat="1" ht="13.5" customHeight="1">
      <c r="A225" s="19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20"/>
      <c r="AL225" s="20"/>
      <c r="AM225" s="21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s="3" customFormat="1" ht="13.5" customHeight="1">
      <c r="A226" s="19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20"/>
      <c r="AL226" s="20"/>
      <c r="AM226" s="21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s="3" customFormat="1" ht="14.25">
      <c r="A227" s="19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20"/>
      <c r="AL227" s="20"/>
      <c r="AM227" s="21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s="3" customFormat="1" ht="14.25">
      <c r="A228" s="19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20"/>
      <c r="AL228" s="20"/>
      <c r="AM228" s="21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s="3" customFormat="1" ht="14.25">
      <c r="A229" s="19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20"/>
      <c r="AL229" s="20"/>
      <c r="AM229" s="21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s="3" customFormat="1" ht="14.25">
      <c r="A230" s="19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20"/>
      <c r="AL230" s="20"/>
      <c r="AM230" s="21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</row>
    <row r="231" spans="1:76" s="3" customFormat="1" ht="14.25">
      <c r="A231" s="19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20"/>
      <c r="AL231" s="20"/>
      <c r="AM231" s="21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</row>
    <row r="232" spans="1:76" s="3" customFormat="1" ht="14.25">
      <c r="A232" s="19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20"/>
      <c r="AL232" s="20"/>
      <c r="AM232" s="21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</row>
    <row r="233" spans="1:76" s="3" customFormat="1" ht="14.25">
      <c r="A233" s="19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20"/>
      <c r="AL233" s="20"/>
      <c r="AM233" s="21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</row>
    <row r="234" spans="1:76" s="3" customFormat="1" ht="14.25">
      <c r="A234" s="19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20"/>
      <c r="AL234" s="20"/>
      <c r="AM234" s="21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</row>
    <row r="235" spans="1:76" s="3" customFormat="1" ht="14.25">
      <c r="A235" s="19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20"/>
      <c r="AL235" s="20"/>
      <c r="AM235" s="21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</row>
    <row r="236" spans="1:76" s="3" customFormat="1" ht="14.25">
      <c r="A236" s="19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20"/>
      <c r="AL236" s="20"/>
      <c r="AM236" s="21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</row>
    <row r="237" spans="1:76" s="3" customFormat="1" ht="14.25">
      <c r="A237" s="19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20"/>
      <c r="AL237" s="20"/>
      <c r="AM237" s="21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</row>
    <row r="238" spans="1:76" s="3" customFormat="1" ht="14.25">
      <c r="A238" s="19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20"/>
      <c r="AL238" s="20"/>
      <c r="AM238" s="21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</row>
    <row r="239" spans="1:76" s="3" customFormat="1" ht="14.25">
      <c r="A239" s="19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20"/>
      <c r="AL239" s="20"/>
      <c r="AM239" s="21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</row>
    <row r="240" spans="1:76" s="3" customFormat="1" ht="14.25">
      <c r="A240" s="19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20"/>
      <c r="AL240" s="20"/>
      <c r="AM240" s="21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</row>
    <row r="241" spans="1:76" s="3" customFormat="1" ht="14.25">
      <c r="A241" s="19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20"/>
      <c r="AL241" s="20"/>
      <c r="AM241" s="21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</row>
    <row r="242" spans="1:76" s="3" customFormat="1" ht="14.25">
      <c r="A242" s="19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20"/>
      <c r="AL242" s="20"/>
      <c r="AM242" s="21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</row>
    <row r="243" spans="1:76" s="3" customFormat="1" ht="14.25">
      <c r="A243" s="19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20"/>
      <c r="AL243" s="20"/>
      <c r="AM243" s="21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</row>
    <row r="244" spans="1:76" s="3" customFormat="1" ht="14.25">
      <c r="A244" s="19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20"/>
      <c r="AL244" s="20"/>
      <c r="AM244" s="21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</row>
    <row r="245" spans="1:76" s="3" customFormat="1" ht="14.25">
      <c r="A245" s="19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20"/>
      <c r="AL245" s="20"/>
      <c r="AM245" s="21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</row>
    <row r="246" spans="1:76" s="3" customFormat="1" ht="14.25">
      <c r="A246" s="19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20"/>
      <c r="AL246" s="20"/>
      <c r="AM246" s="21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</row>
    <row r="247" spans="1:76" s="3" customFormat="1" ht="14.25">
      <c r="A247" s="19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20"/>
      <c r="AL247" s="20"/>
      <c r="AM247" s="21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</row>
    <row r="248" spans="1:76" s="3" customFormat="1" ht="14.25">
      <c r="A248" s="19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20"/>
      <c r="AL248" s="20"/>
      <c r="AM248" s="21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</row>
    <row r="249" spans="1:76" s="3" customFormat="1" ht="14.25">
      <c r="A249" s="19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20"/>
      <c r="AL249" s="20"/>
      <c r="AM249" s="21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</row>
    <row r="250" spans="1:76" s="3" customFormat="1" ht="14.25">
      <c r="A250" s="19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20"/>
      <c r="AL250" s="20"/>
      <c r="AM250" s="21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</row>
    <row r="251" spans="1:76" s="3" customFormat="1" ht="14.25">
      <c r="A251" s="19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20"/>
      <c r="AL251" s="20"/>
      <c r="AM251" s="21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</row>
    <row r="252" spans="1:76" s="3" customFormat="1" ht="14.25">
      <c r="A252" s="19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20"/>
      <c r="AL252" s="20"/>
      <c r="AM252" s="21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</row>
    <row r="253" spans="1:76" s="3" customFormat="1" ht="14.25">
      <c r="A253" s="19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20"/>
      <c r="AL253" s="20"/>
      <c r="AM253" s="21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</row>
    <row r="254" spans="1:76" s="3" customFormat="1" ht="14.25">
      <c r="A254" s="19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20"/>
      <c r="AL254" s="20"/>
      <c r="AM254" s="21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</row>
    <row r="255" spans="1:76" s="3" customFormat="1" ht="14.25">
      <c r="A255" s="19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20"/>
      <c r="AL255" s="20"/>
      <c r="AM255" s="21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</row>
    <row r="256" spans="1:76" s="3" customFormat="1" ht="14.25">
      <c r="A256" s="19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20"/>
      <c r="AL256" s="20"/>
      <c r="AM256" s="21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</row>
    <row r="257" spans="1:76" s="3" customFormat="1" ht="14.25">
      <c r="A257" s="19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20"/>
      <c r="AL257" s="20"/>
      <c r="AM257" s="21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</row>
    <row r="258" spans="1:76" s="3" customFormat="1" ht="14.25">
      <c r="A258" s="19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20"/>
      <c r="AL258" s="20"/>
      <c r="AM258" s="21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</row>
    <row r="259" spans="1:76" s="3" customFormat="1" ht="14.25">
      <c r="A259" s="19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20"/>
      <c r="AL259" s="20"/>
      <c r="AM259" s="21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</row>
    <row r="260" spans="1:76" s="3" customFormat="1" ht="14.25">
      <c r="A260" s="19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20"/>
      <c r="AL260" s="20"/>
      <c r="AM260" s="21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</row>
    <row r="261" spans="1:76" s="3" customFormat="1" ht="14.25">
      <c r="A261" s="19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20"/>
      <c r="AL261" s="20"/>
      <c r="AM261" s="21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</row>
    <row r="262" spans="1:76" s="3" customFormat="1" ht="14.25">
      <c r="A262" s="19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20"/>
      <c r="AL262" s="20"/>
      <c r="AM262" s="21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</row>
    <row r="263" spans="1:76" s="3" customFormat="1" ht="14.25">
      <c r="A263" s="19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20"/>
      <c r="AL263" s="20"/>
      <c r="AM263" s="21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</row>
    <row r="264" spans="1:76" s="3" customFormat="1" ht="14.25">
      <c r="A264" s="19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20"/>
      <c r="AL264" s="20"/>
      <c r="AM264" s="21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</row>
    <row r="265" spans="1:76" s="3" customFormat="1" ht="14.25">
      <c r="A265" s="19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20"/>
      <c r="AL265" s="20"/>
      <c r="AM265" s="21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</row>
    <row r="266" spans="1:76" s="3" customFormat="1" ht="14.25">
      <c r="A266" s="19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20"/>
      <c r="AL266" s="20"/>
      <c r="AM266" s="21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</row>
    <row r="267" spans="1:76" s="3" customFormat="1" ht="14.25">
      <c r="A267" s="19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20"/>
      <c r="AL267" s="20"/>
      <c r="AM267" s="21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</row>
    <row r="268" spans="1:76" s="3" customFormat="1" ht="14.25">
      <c r="A268" s="19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20"/>
      <c r="AL268" s="20"/>
      <c r="AM268" s="21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</row>
    <row r="269" spans="1:76" s="3" customFormat="1" ht="14.25">
      <c r="A269" s="19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20"/>
      <c r="AL269" s="20"/>
      <c r="AM269" s="21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</row>
    <row r="270" spans="1:76" s="3" customFormat="1" ht="14.25">
      <c r="A270" s="19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20"/>
      <c r="AL270" s="20"/>
      <c r="AM270" s="21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</row>
    <row r="271" spans="1:76" s="3" customFormat="1" ht="14.25">
      <c r="A271" s="19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20"/>
      <c r="AL271" s="20"/>
      <c r="AM271" s="21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</row>
    <row r="272" spans="1:76" s="3" customFormat="1" ht="14.25">
      <c r="A272" s="19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20"/>
      <c r="AL272" s="20"/>
      <c r="AM272" s="21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</row>
    <row r="273" spans="1:76" s="3" customFormat="1" ht="14.25">
      <c r="A273" s="19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20"/>
      <c r="AL273" s="20"/>
      <c r="AM273" s="21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</row>
    <row r="274" spans="1:76" s="3" customFormat="1" ht="14.25">
      <c r="A274" s="19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20"/>
      <c r="AL274" s="20"/>
      <c r="AM274" s="21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</row>
    <row r="275" spans="1:76" s="3" customFormat="1" ht="14.25">
      <c r="A275" s="19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20"/>
      <c r="AL275" s="20"/>
      <c r="AM275" s="21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</row>
    <row r="276" spans="1:76" s="3" customFormat="1" ht="14.25">
      <c r="A276" s="19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20"/>
      <c r="AL276" s="20"/>
      <c r="AM276" s="21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</row>
    <row r="277" spans="1:76" s="3" customFormat="1" ht="14.25">
      <c r="A277" s="19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20"/>
      <c r="AL277" s="20"/>
      <c r="AM277" s="21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</row>
    <row r="278" spans="1:76" s="3" customFormat="1" ht="14.25">
      <c r="A278" s="19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20"/>
      <c r="AL278" s="20"/>
      <c r="AM278" s="21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</row>
    <row r="279" spans="1:76" s="3" customFormat="1" ht="14.25">
      <c r="A279" s="19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20"/>
      <c r="AL279" s="20"/>
      <c r="AM279" s="21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</row>
    <row r="280" spans="1:76" s="3" customFormat="1" ht="14.25">
      <c r="A280" s="19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20"/>
      <c r="AL280" s="20"/>
      <c r="AM280" s="21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</row>
    <row r="281" spans="1:76" s="3" customFormat="1" ht="14.25">
      <c r="A281" s="19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20"/>
      <c r="AL281" s="20"/>
      <c r="AM281" s="21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</row>
    <row r="282" spans="1:76" s="3" customFormat="1" ht="14.25">
      <c r="A282" s="19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20"/>
      <c r="AL282" s="20"/>
      <c r="AM282" s="21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</row>
    <row r="283" spans="1:76" s="3" customFormat="1" ht="14.25">
      <c r="A283" s="19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20"/>
      <c r="AL283" s="20"/>
      <c r="AM283" s="21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</row>
    <row r="284" spans="1:76" s="3" customFormat="1" ht="14.25">
      <c r="A284" s="19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20"/>
      <c r="AL284" s="20"/>
      <c r="AM284" s="21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</row>
    <row r="285" spans="1:76" s="3" customFormat="1" ht="14.25">
      <c r="A285" s="19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20"/>
      <c r="AL285" s="20"/>
      <c r="AM285" s="21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</row>
    <row r="286" spans="1:76" s="3" customFormat="1" ht="14.25">
      <c r="A286" s="19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20"/>
      <c r="AL286" s="20"/>
      <c r="AM286" s="21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</row>
    <row r="287" spans="1:76" s="3" customFormat="1" ht="14.25">
      <c r="A287" s="19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20"/>
      <c r="AL287" s="20"/>
      <c r="AM287" s="21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</row>
    <row r="288" spans="1:76" s="3" customFormat="1" ht="14.25">
      <c r="A288" s="19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20"/>
      <c r="AL288" s="20"/>
      <c r="AM288" s="21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</row>
    <row r="289" spans="1:76" s="3" customFormat="1" ht="14.25">
      <c r="A289" s="19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20"/>
      <c r="AL289" s="20"/>
      <c r="AM289" s="21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</row>
    <row r="290" spans="1:76" s="3" customFormat="1" ht="14.25">
      <c r="A290" s="19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20"/>
      <c r="AL290" s="20"/>
      <c r="AM290" s="21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</row>
    <row r="291" spans="1:76" s="3" customFormat="1" ht="14.25">
      <c r="A291" s="19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20"/>
      <c r="AL291" s="20"/>
      <c r="AM291" s="21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</row>
    <row r="292" spans="1:76" s="3" customFormat="1" ht="14.25">
      <c r="A292" s="19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20"/>
      <c r="AL292" s="20"/>
      <c r="AM292" s="21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</row>
    <row r="293" spans="1:76" s="3" customFormat="1" ht="14.25">
      <c r="A293" s="19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20"/>
      <c r="AL293" s="20"/>
      <c r="AM293" s="21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</row>
    <row r="294" spans="1:76" s="3" customFormat="1" ht="14.25">
      <c r="A294" s="19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20"/>
      <c r="AL294" s="20"/>
      <c r="AM294" s="21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</row>
    <row r="295" spans="1:76" s="3" customFormat="1" ht="14.25">
      <c r="A295" s="19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20"/>
      <c r="AL295" s="20"/>
      <c r="AM295" s="21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</row>
    <row r="296" spans="1:76" s="3" customFormat="1" ht="14.25">
      <c r="A296" s="19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20"/>
      <c r="AL296" s="20"/>
      <c r="AM296" s="21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</row>
    <row r="297" spans="1:76" s="3" customFormat="1" ht="14.25">
      <c r="A297" s="19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20"/>
      <c r="AL297" s="20"/>
      <c r="AM297" s="21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</row>
    <row r="298" spans="1:76" s="3" customFormat="1" ht="14.25">
      <c r="A298" s="19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20"/>
      <c r="AL298" s="20"/>
      <c r="AM298" s="21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</row>
    <row r="299" spans="1:76" s="3" customFormat="1" ht="14.25">
      <c r="A299" s="19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20"/>
      <c r="AL299" s="20"/>
      <c r="AM299" s="21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</row>
    <row r="300" spans="1:76" s="3" customFormat="1" ht="14.25">
      <c r="A300" s="19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20"/>
      <c r="AL300" s="20"/>
      <c r="AM300" s="21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</row>
    <row r="301" spans="1:76" s="3" customFormat="1" ht="14.25">
      <c r="A301" s="19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20"/>
      <c r="AL301" s="20"/>
      <c r="AM301" s="21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</row>
    <row r="302" spans="1:76" s="3" customFormat="1" ht="14.25">
      <c r="A302" s="19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20"/>
      <c r="AL302" s="20"/>
      <c r="AM302" s="21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</row>
    <row r="303" spans="1:76" s="3" customFormat="1" ht="14.25">
      <c r="A303" s="19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20"/>
      <c r="AL303" s="20"/>
      <c r="AM303" s="21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</row>
    <row r="304" spans="1:76" s="3" customFormat="1" ht="14.25">
      <c r="A304" s="19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20"/>
      <c r="AL304" s="20"/>
      <c r="AM304" s="21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</row>
    <row r="305" spans="1:76" s="3" customFormat="1" ht="14.25">
      <c r="A305" s="19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20"/>
      <c r="AL305" s="20"/>
      <c r="AM305" s="21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</row>
    <row r="306" spans="1:76" s="3" customFormat="1" ht="14.25">
      <c r="A306" s="19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20"/>
      <c r="AL306" s="20"/>
      <c r="AM306" s="21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</row>
    <row r="307" spans="1:76" s="3" customFormat="1" ht="14.25">
      <c r="A307" s="19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20"/>
      <c r="AL307" s="20"/>
      <c r="AM307" s="21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</row>
    <row r="308" spans="1:76" s="3" customFormat="1" ht="14.25">
      <c r="A308" s="19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20"/>
      <c r="AL308" s="20"/>
      <c r="AM308" s="21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</row>
    <row r="309" spans="1:76" s="3" customFormat="1" ht="14.25">
      <c r="A309" s="19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20"/>
      <c r="AL309" s="20"/>
      <c r="AM309" s="21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</row>
    <row r="310" spans="1:76" s="3" customFormat="1" ht="14.25">
      <c r="A310" s="19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20"/>
      <c r="AL310" s="20"/>
      <c r="AM310" s="21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</row>
    <row r="311" spans="1:76" s="3" customFormat="1" ht="14.25">
      <c r="A311" s="19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20"/>
      <c r="AL311" s="20"/>
      <c r="AM311" s="21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</row>
    <row r="312" spans="1:76" s="3" customFormat="1" ht="14.25">
      <c r="A312" s="19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20"/>
      <c r="AL312" s="20"/>
      <c r="AM312" s="21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</row>
    <row r="313" spans="1:76" s="3" customFormat="1" ht="14.25">
      <c r="A313" s="19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20"/>
      <c r="AL313" s="20"/>
      <c r="AM313" s="21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</row>
    <row r="314" spans="1:76" s="3" customFormat="1" ht="14.25">
      <c r="A314" s="19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20"/>
      <c r="AL314" s="20"/>
      <c r="AM314" s="21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</row>
    <row r="315" spans="1:76" s="3" customFormat="1" ht="14.25">
      <c r="A315" s="19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20"/>
      <c r="AL315" s="20"/>
      <c r="AM315" s="21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</row>
    <row r="316" spans="1:76" s="3" customFormat="1" ht="14.25">
      <c r="A316" s="19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20"/>
      <c r="AL316" s="20"/>
      <c r="AM316" s="21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</row>
    <row r="317" spans="1:76" s="3" customFormat="1" ht="14.25">
      <c r="A317" s="19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20"/>
      <c r="AL317" s="20"/>
      <c r="AM317" s="21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</row>
    <row r="318" spans="1:76" s="3" customFormat="1" ht="14.25">
      <c r="A318" s="19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20"/>
      <c r="AL318" s="20"/>
      <c r="AM318" s="21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</row>
    <row r="319" spans="1:76" s="3" customFormat="1" ht="14.25">
      <c r="A319" s="19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20"/>
      <c r="AL319" s="20"/>
      <c r="AM319" s="21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</row>
    <row r="320" spans="1:76" s="3" customFormat="1" ht="14.25">
      <c r="A320" s="19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20"/>
      <c r="AL320" s="20"/>
      <c r="AM320" s="21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</row>
    <row r="321" spans="1:76" s="3" customFormat="1" ht="14.25">
      <c r="A321" s="19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20"/>
      <c r="AL321" s="20"/>
      <c r="AM321" s="21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</row>
    <row r="322" spans="1:76" s="3" customFormat="1" ht="14.25">
      <c r="A322" s="19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20"/>
      <c r="AL322" s="20"/>
      <c r="AM322" s="21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</row>
    <row r="323" spans="1:76" s="3" customFormat="1" ht="14.25">
      <c r="A323" s="19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20"/>
      <c r="AL323" s="20"/>
      <c r="AM323" s="21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</row>
    <row r="324" spans="1:76" s="3" customFormat="1" ht="14.25">
      <c r="A324" s="19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20"/>
      <c r="AL324" s="20"/>
      <c r="AM324" s="21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</row>
    <row r="325" spans="1:76" s="3" customFormat="1" ht="14.25">
      <c r="A325" s="19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20"/>
      <c r="AL325" s="20"/>
      <c r="AM325" s="21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</row>
    <row r="326" spans="1:76" s="3" customFormat="1" ht="14.25">
      <c r="A326" s="19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20"/>
      <c r="AL326" s="20"/>
      <c r="AM326" s="21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</row>
    <row r="327" spans="1:76" s="3" customFormat="1" ht="14.25">
      <c r="A327" s="19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20"/>
      <c r="AL327" s="20"/>
      <c r="AM327" s="21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</row>
    <row r="328" spans="1:76" s="3" customFormat="1" ht="14.25">
      <c r="A328" s="19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20"/>
      <c r="AL328" s="20"/>
      <c r="AM328" s="21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</row>
    <row r="329" spans="1:76" s="3" customFormat="1" ht="14.25">
      <c r="A329" s="19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20"/>
      <c r="AL329" s="20"/>
      <c r="AM329" s="21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</row>
    <row r="330" spans="1:76" s="3" customFormat="1" ht="14.25">
      <c r="A330" s="19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20"/>
      <c r="AL330" s="20"/>
      <c r="AM330" s="21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</row>
    <row r="331" spans="1:76" s="3" customFormat="1" ht="14.25">
      <c r="A331" s="19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20"/>
      <c r="AL331" s="20"/>
      <c r="AM331" s="21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</row>
    <row r="332" spans="1:76" s="3" customFormat="1" ht="14.25">
      <c r="A332" s="19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20"/>
      <c r="AL332" s="20"/>
      <c r="AM332" s="21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</row>
    <row r="333" spans="1:76" s="3" customFormat="1" ht="14.25">
      <c r="A333" s="19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20"/>
      <c r="AL333" s="20"/>
      <c r="AM333" s="21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</row>
    <row r="334" spans="1:76" s="3" customFormat="1" ht="14.25">
      <c r="A334" s="19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20"/>
      <c r="AL334" s="20"/>
      <c r="AM334" s="21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</row>
    <row r="335" spans="1:76" s="3" customFormat="1" ht="14.25">
      <c r="A335" s="19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20"/>
      <c r="AL335" s="20"/>
      <c r="AM335" s="21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</row>
    <row r="336" spans="1:76" s="3" customFormat="1" ht="14.25">
      <c r="A336" s="19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20"/>
      <c r="AL336" s="20"/>
      <c r="AM336" s="21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</row>
    <row r="337" spans="1:76" s="3" customFormat="1" ht="14.25">
      <c r="A337" s="19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20"/>
      <c r="AL337" s="20"/>
      <c r="AM337" s="21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</row>
    <row r="338" spans="1:76" s="3" customFormat="1" ht="14.25">
      <c r="A338" s="19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20"/>
      <c r="AL338" s="20"/>
      <c r="AM338" s="21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</row>
    <row r="339" spans="1:76" s="3" customFormat="1" ht="14.25">
      <c r="A339" s="19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20"/>
      <c r="AL339" s="20"/>
      <c r="AM339" s="21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</row>
    <row r="340" spans="1:76" s="3" customFormat="1" ht="14.25">
      <c r="A340" s="19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20"/>
      <c r="AL340" s="20"/>
      <c r="AM340" s="21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</row>
    <row r="341" spans="1:76" s="3" customFormat="1" ht="14.25">
      <c r="A341" s="19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20"/>
      <c r="AL341" s="20"/>
      <c r="AM341" s="21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</row>
    <row r="342" spans="1:76" s="3" customFormat="1" ht="14.25">
      <c r="A342" s="19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20"/>
      <c r="AL342" s="20"/>
      <c r="AM342" s="21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</row>
    <row r="343" spans="1:76" s="3" customFormat="1" ht="14.25">
      <c r="A343" s="19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20"/>
      <c r="AL343" s="20"/>
      <c r="AM343" s="21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</row>
    <row r="344" spans="1:76" s="3" customFormat="1" ht="14.25">
      <c r="A344" s="19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20"/>
      <c r="AL344" s="20"/>
      <c r="AM344" s="21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</row>
    <row r="345" spans="1:76" s="3" customFormat="1" ht="14.25">
      <c r="A345" s="19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20"/>
      <c r="AL345" s="20"/>
      <c r="AM345" s="21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</row>
    <row r="346" spans="1:76" s="3" customFormat="1" ht="14.25">
      <c r="A346" s="19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20"/>
      <c r="AL346" s="20"/>
      <c r="AM346" s="21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</row>
    <row r="347" spans="1:76" s="3" customFormat="1" ht="14.25">
      <c r="A347" s="19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20"/>
      <c r="AL347" s="20"/>
      <c r="AM347" s="21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</row>
    <row r="348" spans="1:76" s="3" customFormat="1" ht="14.25">
      <c r="A348" s="19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20"/>
      <c r="AL348" s="20"/>
      <c r="AM348" s="21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</row>
    <row r="349" spans="1:76" s="3" customFormat="1" ht="14.25">
      <c r="A349" s="19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20"/>
      <c r="AL349" s="20"/>
      <c r="AM349" s="21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</row>
    <row r="350" spans="1:76" s="3" customFormat="1" ht="14.25">
      <c r="A350" s="19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20"/>
      <c r="AL350" s="20"/>
      <c r="AM350" s="21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</row>
    <row r="351" spans="1:76" s="3" customFormat="1" ht="14.25">
      <c r="A351" s="19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20"/>
      <c r="AL351" s="20"/>
      <c r="AM351" s="21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</row>
    <row r="352" spans="1:76" s="3" customFormat="1" ht="14.25">
      <c r="A352" s="19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20"/>
      <c r="AL352" s="20"/>
      <c r="AM352" s="21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</row>
    <row r="353" spans="1:76" s="3" customFormat="1" ht="14.25">
      <c r="A353" s="19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20"/>
      <c r="AL353" s="20"/>
      <c r="AM353" s="21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</row>
    <row r="354" spans="1:76" s="3" customFormat="1" ht="14.25">
      <c r="A354" s="19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20"/>
      <c r="AL354" s="20"/>
      <c r="AM354" s="21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</row>
    <row r="355" spans="1:76" s="3" customFormat="1" ht="14.25">
      <c r="A355" s="19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20"/>
      <c r="AL355" s="20"/>
      <c r="AM355" s="21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</row>
    <row r="356" spans="1:76" s="3" customFormat="1" ht="14.25">
      <c r="A356" s="19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20"/>
      <c r="AL356" s="20"/>
      <c r="AM356" s="21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</row>
    <row r="357" spans="1:76" s="3" customFormat="1" ht="14.25">
      <c r="A357" s="19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20"/>
      <c r="AL357" s="20"/>
      <c r="AM357" s="21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</row>
    <row r="358" spans="1:76" s="3" customFormat="1" ht="14.25">
      <c r="A358" s="19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20"/>
      <c r="AL358" s="20"/>
      <c r="AM358" s="21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</row>
    <row r="359" spans="1:76" s="3" customFormat="1" ht="14.25">
      <c r="A359" s="19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20"/>
      <c r="AL359" s="20"/>
      <c r="AM359" s="21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</row>
    <row r="360" spans="1:76" s="3" customFormat="1" ht="14.25">
      <c r="A360" s="19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20"/>
      <c r="AL360" s="20"/>
      <c r="AM360" s="21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</row>
    <row r="361" spans="1:76" s="3" customFormat="1" ht="14.25">
      <c r="A361" s="19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20"/>
      <c r="AL361" s="20"/>
      <c r="AM361" s="21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</row>
    <row r="362" spans="1:76" s="3" customFormat="1" ht="14.25">
      <c r="A362" s="19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20"/>
      <c r="AL362" s="20"/>
      <c r="AM362" s="21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</row>
    <row r="363" spans="1:76" s="3" customFormat="1" ht="14.25">
      <c r="A363" s="19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20"/>
      <c r="AL363" s="20"/>
      <c r="AM363" s="21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</row>
    <row r="364" spans="1:76" s="3" customFormat="1" ht="14.25">
      <c r="A364" s="19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20"/>
      <c r="AL364" s="20"/>
      <c r="AM364" s="21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</row>
    <row r="365" spans="1:76" s="3" customFormat="1" ht="14.25">
      <c r="A365" s="19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20"/>
      <c r="AL365" s="20"/>
      <c r="AM365" s="21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</row>
    <row r="366" spans="1:76" s="3" customFormat="1" ht="14.25">
      <c r="A366" s="19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20"/>
      <c r="AL366" s="20"/>
      <c r="AM366" s="21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</row>
    <row r="367" spans="1:76" s="3" customFormat="1" ht="14.25">
      <c r="A367" s="19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20"/>
      <c r="AL367" s="20"/>
      <c r="AM367" s="21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</row>
    <row r="368" spans="1:76" s="3" customFormat="1" ht="14.25">
      <c r="A368" s="19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20"/>
      <c r="AL368" s="20"/>
      <c r="AM368" s="21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</row>
    <row r="369" spans="1:76" s="3" customFormat="1" ht="14.25">
      <c r="A369" s="19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20"/>
      <c r="AL369" s="20"/>
      <c r="AM369" s="21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</row>
    <row r="370" spans="1:76" s="3" customFormat="1" ht="14.25">
      <c r="A370" s="19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20"/>
      <c r="AL370" s="20"/>
      <c r="AM370" s="21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</row>
    <row r="371" spans="1:76" s="3" customFormat="1" ht="14.25">
      <c r="A371" s="19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20"/>
      <c r="AL371" s="20"/>
      <c r="AM371" s="21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</row>
    <row r="372" spans="1:76" s="3" customFormat="1" ht="14.25">
      <c r="A372" s="19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20"/>
      <c r="AL372" s="20"/>
      <c r="AM372" s="21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</row>
    <row r="373" spans="1:76" s="3" customFormat="1" ht="14.25">
      <c r="A373" s="19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20"/>
      <c r="AL373" s="20"/>
      <c r="AM373" s="21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</row>
    <row r="374" spans="1:76" s="3" customFormat="1" ht="14.25">
      <c r="A374" s="19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20"/>
      <c r="AL374" s="20"/>
      <c r="AM374" s="21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</row>
    <row r="375" spans="1:76" s="3" customFormat="1" ht="14.25">
      <c r="A375" s="19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20"/>
      <c r="AL375" s="20"/>
      <c r="AM375" s="21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</row>
    <row r="376" spans="1:76" s="3" customFormat="1" ht="14.25">
      <c r="A376" s="19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20"/>
      <c r="AL376" s="20"/>
      <c r="AM376" s="21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</row>
    <row r="377" spans="1:76" s="3" customFormat="1" ht="14.25">
      <c r="A377" s="19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20"/>
      <c r="AL377" s="20"/>
      <c r="AM377" s="21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</row>
    <row r="378" spans="1:76" s="3" customFormat="1" ht="14.25">
      <c r="A378" s="19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20"/>
      <c r="AL378" s="20"/>
      <c r="AM378" s="21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</row>
    <row r="379" spans="1:76" s="3" customFormat="1" ht="14.25">
      <c r="A379" s="19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20"/>
      <c r="AL379" s="20"/>
      <c r="AM379" s="21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</row>
    <row r="380" spans="1:76" s="3" customFormat="1" ht="14.25">
      <c r="A380" s="19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20"/>
      <c r="AL380" s="20"/>
      <c r="AM380" s="21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</row>
    <row r="381" spans="1:76" s="3" customFormat="1" ht="14.25">
      <c r="A381" s="19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20"/>
      <c r="AL381" s="20"/>
      <c r="AM381" s="21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</row>
    <row r="382" spans="1:76" s="3" customFormat="1" ht="14.25">
      <c r="A382" s="19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20"/>
      <c r="AL382" s="20"/>
      <c r="AM382" s="21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</row>
    <row r="383" spans="1:76" s="3" customFormat="1" ht="14.25">
      <c r="A383" s="19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20"/>
      <c r="AL383" s="20"/>
      <c r="AM383" s="21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</row>
    <row r="384" spans="1:76" s="3" customFormat="1" ht="14.25">
      <c r="A384" s="19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20"/>
      <c r="AL384" s="20"/>
      <c r="AM384" s="21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</row>
    <row r="385" spans="1:76" s="3" customFormat="1" ht="14.25">
      <c r="A385" s="19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20"/>
      <c r="AL385" s="20"/>
      <c r="AM385" s="21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</row>
    <row r="386" spans="1:76" s="3" customFormat="1" ht="14.25">
      <c r="A386" s="19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20"/>
      <c r="AL386" s="20"/>
      <c r="AM386" s="21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</row>
    <row r="387" spans="1:76" s="3" customFormat="1" ht="14.25">
      <c r="A387" s="19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20"/>
      <c r="AL387" s="20"/>
      <c r="AM387" s="21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</row>
    <row r="388" spans="1:76" s="3" customFormat="1" ht="14.25">
      <c r="A388" s="19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20"/>
      <c r="AL388" s="20"/>
      <c r="AM388" s="21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</row>
    <row r="389" spans="1:76" s="3" customFormat="1" ht="14.25">
      <c r="A389" s="19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20"/>
      <c r="AL389" s="20"/>
      <c r="AM389" s="21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</row>
    <row r="390" spans="1:76" s="3" customFormat="1" ht="14.25">
      <c r="A390" s="19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20"/>
      <c r="AL390" s="20"/>
      <c r="AM390" s="21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</row>
    <row r="391" spans="1:76" s="3" customFormat="1" ht="14.25">
      <c r="A391" s="19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20"/>
      <c r="AL391" s="20"/>
      <c r="AM391" s="21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</row>
    <row r="392" spans="1:76" s="3" customFormat="1" ht="14.25">
      <c r="A392" s="19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20"/>
      <c r="AL392" s="20"/>
      <c r="AM392" s="21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</row>
    <row r="393" spans="1:76" s="3" customFormat="1" ht="14.25">
      <c r="A393" s="19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20"/>
      <c r="AL393" s="20"/>
      <c r="AM393" s="21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</row>
    <row r="394" spans="1:76" s="3" customFormat="1" ht="14.25">
      <c r="A394" s="19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20"/>
      <c r="AL394" s="20"/>
      <c r="AM394" s="21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</row>
    <row r="395" spans="1:76" s="3" customFormat="1" ht="14.25">
      <c r="A395" s="19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20"/>
      <c r="AL395" s="20"/>
      <c r="AM395" s="21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</row>
    <row r="396" spans="1:76" s="3" customFormat="1" ht="14.25">
      <c r="A396" s="19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20"/>
      <c r="AL396" s="20"/>
      <c r="AM396" s="21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</row>
    <row r="397" spans="1:76" s="3" customFormat="1" ht="14.25">
      <c r="A397" s="19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20"/>
      <c r="AL397" s="20"/>
      <c r="AM397" s="21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</row>
    <row r="398" spans="1:76" s="3" customFormat="1" ht="14.25">
      <c r="A398" s="19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20"/>
      <c r="AL398" s="20"/>
      <c r="AM398" s="21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</row>
    <row r="399" spans="1:76" s="3" customFormat="1" ht="14.25">
      <c r="A399" s="19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20"/>
      <c r="AL399" s="20"/>
      <c r="AM399" s="21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</row>
    <row r="400" spans="1:76" s="3" customFormat="1" ht="14.25">
      <c r="A400" s="19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20"/>
      <c r="AL400" s="20"/>
      <c r="AM400" s="21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</row>
    <row r="401" spans="1:76" s="3" customFormat="1" ht="14.25">
      <c r="A401" s="19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20"/>
      <c r="AL401" s="20"/>
      <c r="AM401" s="21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</row>
    <row r="402" spans="1:76" s="3" customFormat="1" ht="14.25">
      <c r="A402" s="19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20"/>
      <c r="AL402" s="20"/>
      <c r="AM402" s="21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</row>
    <row r="403" spans="1:76" s="3" customFormat="1" ht="14.25">
      <c r="A403" s="19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20"/>
      <c r="AL403" s="20"/>
      <c r="AM403" s="21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</row>
    <row r="404" spans="1:76" s="3" customFormat="1" ht="14.25">
      <c r="A404" s="19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20"/>
      <c r="AL404" s="20"/>
      <c r="AM404" s="21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</row>
    <row r="405" spans="1:76" s="3" customFormat="1" ht="14.25">
      <c r="A405" s="19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20"/>
      <c r="AL405" s="20"/>
      <c r="AM405" s="21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</row>
    <row r="406" spans="1:76" s="3" customFormat="1" ht="14.25">
      <c r="A406" s="19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20"/>
      <c r="AL406" s="20"/>
      <c r="AM406" s="21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</row>
    <row r="407" spans="1:76" s="3" customFormat="1" ht="14.25">
      <c r="A407" s="19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20"/>
      <c r="AL407" s="20"/>
      <c r="AM407" s="21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</row>
    <row r="408" spans="1:76" s="3" customFormat="1" ht="14.25">
      <c r="A408" s="19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20"/>
      <c r="AL408" s="20"/>
      <c r="AM408" s="21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</row>
    <row r="409" spans="1:76" s="3" customFormat="1" ht="14.25">
      <c r="A409" s="19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20"/>
      <c r="AL409" s="20"/>
      <c r="AM409" s="21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</row>
    <row r="410" spans="1:76" s="3" customFormat="1" ht="14.25">
      <c r="A410" s="19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20"/>
      <c r="AL410" s="20"/>
      <c r="AM410" s="21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</row>
    <row r="411" spans="1:76" s="3" customFormat="1" ht="14.25">
      <c r="A411" s="19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20"/>
      <c r="AL411" s="20"/>
      <c r="AM411" s="21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</row>
    <row r="412" spans="1:76" s="3" customFormat="1" ht="14.25">
      <c r="A412" s="19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20"/>
      <c r="AL412" s="20"/>
      <c r="AM412" s="21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</row>
    <row r="413" spans="1:76" s="3" customFormat="1" ht="14.25">
      <c r="A413" s="19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20"/>
      <c r="AL413" s="20"/>
      <c r="AM413" s="21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</row>
    <row r="414" spans="1:76" s="3" customFormat="1" ht="14.25">
      <c r="A414" s="19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20"/>
      <c r="AL414" s="20"/>
      <c r="AM414" s="21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</row>
    <row r="415" spans="1:76" s="3" customFormat="1" ht="14.25">
      <c r="A415" s="19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20"/>
      <c r="AL415" s="20"/>
      <c r="AM415" s="21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</row>
    <row r="416" spans="1:76" s="3" customFormat="1" ht="14.25">
      <c r="A416" s="19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20"/>
      <c r="AL416" s="20"/>
      <c r="AM416" s="21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</row>
    <row r="417" spans="1:76" s="3" customFormat="1" ht="14.25">
      <c r="A417" s="19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20"/>
      <c r="AL417" s="20"/>
      <c r="AM417" s="21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</row>
    <row r="418" spans="1:76" s="3" customFormat="1" ht="14.25">
      <c r="A418" s="19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20"/>
      <c r="AL418" s="20"/>
      <c r="AM418" s="21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</row>
    <row r="419" spans="1:76" s="3" customFormat="1" ht="14.25">
      <c r="A419" s="19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20"/>
      <c r="AL419" s="20"/>
      <c r="AM419" s="21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</row>
    <row r="420" spans="1:76" s="3" customFormat="1" ht="14.25">
      <c r="A420" s="19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20"/>
      <c r="AL420" s="20"/>
      <c r="AM420" s="21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</row>
    <row r="421" spans="1:76" s="3" customFormat="1" ht="14.25">
      <c r="A421" s="19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20"/>
      <c r="AL421" s="20"/>
      <c r="AM421" s="21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</row>
    <row r="422" spans="1:76" s="3" customFormat="1" ht="14.25">
      <c r="A422" s="19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20"/>
      <c r="AL422" s="20"/>
      <c r="AM422" s="21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</row>
    <row r="423" spans="1:76" s="3" customFormat="1" ht="14.25">
      <c r="A423" s="19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20"/>
      <c r="AL423" s="20"/>
      <c r="AM423" s="21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</row>
    <row r="424" spans="1:76" s="3" customFormat="1" ht="14.25">
      <c r="A424" s="19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20"/>
      <c r="AL424" s="20"/>
      <c r="AM424" s="21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</row>
    <row r="425" spans="1:76" s="3" customFormat="1" ht="14.25">
      <c r="A425" s="19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20"/>
      <c r="AL425" s="20"/>
      <c r="AM425" s="21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</row>
    <row r="426" spans="1:76" s="3" customFormat="1" ht="14.25">
      <c r="A426" s="19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20"/>
      <c r="AL426" s="20"/>
      <c r="AM426" s="21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</row>
    <row r="427" spans="1:76" s="3" customFormat="1" ht="14.25">
      <c r="A427" s="19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20"/>
      <c r="AL427" s="20"/>
      <c r="AM427" s="21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</row>
    <row r="428" spans="1:76" s="3" customFormat="1" ht="14.25">
      <c r="A428" s="19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20"/>
      <c r="AL428" s="20"/>
      <c r="AM428" s="21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</row>
    <row r="429" spans="1:76" s="3" customFormat="1" ht="14.25">
      <c r="A429" s="19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20"/>
      <c r="AL429" s="20"/>
      <c r="AM429" s="21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</row>
    <row r="430" spans="1:76" s="3" customFormat="1" ht="14.25">
      <c r="A430" s="19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20"/>
      <c r="AL430" s="20"/>
      <c r="AM430" s="21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</row>
    <row r="431" spans="1:76" s="3" customFormat="1" ht="14.25">
      <c r="A431" s="19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20"/>
      <c r="AL431" s="20"/>
      <c r="AM431" s="21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</row>
    <row r="432" spans="1:76" s="3" customFormat="1" ht="14.25">
      <c r="A432" s="19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20"/>
      <c r="AL432" s="20"/>
      <c r="AM432" s="21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</row>
    <row r="433" spans="1:76" s="3" customFormat="1" ht="14.25">
      <c r="A433" s="19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20"/>
      <c r="AL433" s="20"/>
      <c r="AM433" s="21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</row>
    <row r="434" spans="1:76" s="3" customFormat="1" ht="14.25">
      <c r="A434" s="19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20"/>
      <c r="AL434" s="20"/>
      <c r="AM434" s="21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</row>
    <row r="435" spans="1:76" s="3" customFormat="1" ht="14.25">
      <c r="A435" s="19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20"/>
      <c r="AL435" s="20"/>
      <c r="AM435" s="21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</row>
    <row r="436" spans="1:76" s="3" customFormat="1" ht="14.25">
      <c r="A436" s="19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20"/>
      <c r="AL436" s="20"/>
      <c r="AM436" s="21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</row>
    <row r="437" spans="1:76" s="3" customFormat="1" ht="14.25">
      <c r="A437" s="19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20"/>
      <c r="AL437" s="20"/>
      <c r="AM437" s="21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</row>
    <row r="438" spans="1:76" s="3" customFormat="1" ht="14.25">
      <c r="A438" s="19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20"/>
      <c r="AL438" s="20"/>
      <c r="AM438" s="21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</row>
    <row r="439" spans="1:76" s="3" customFormat="1" ht="14.25">
      <c r="A439" s="19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20"/>
      <c r="AL439" s="20"/>
      <c r="AM439" s="21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</row>
    <row r="440" spans="1:76" s="3" customFormat="1" ht="14.25">
      <c r="A440" s="19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20"/>
      <c r="AL440" s="20"/>
      <c r="AM440" s="21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</row>
    <row r="441" spans="1:76" s="3" customFormat="1" ht="14.25">
      <c r="A441" s="19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20"/>
      <c r="AL441" s="20"/>
      <c r="AM441" s="21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</row>
    <row r="442" spans="1:76" s="3" customFormat="1" ht="14.25">
      <c r="A442" s="19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20"/>
      <c r="AL442" s="20"/>
      <c r="AM442" s="21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</row>
    <row r="443" spans="1:76" s="3" customFormat="1" ht="14.25">
      <c r="A443" s="19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20"/>
      <c r="AL443" s="20"/>
      <c r="AM443" s="21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</row>
    <row r="444" spans="1:76" s="3" customFormat="1" ht="14.25">
      <c r="A444" s="19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20"/>
      <c r="AL444" s="20"/>
      <c r="AM444" s="21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</row>
    <row r="445" spans="1:76" s="3" customFormat="1" ht="14.25">
      <c r="A445" s="19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20"/>
      <c r="AL445" s="20"/>
      <c r="AM445" s="21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</row>
    <row r="446" spans="1:76" s="3" customFormat="1" ht="14.25">
      <c r="A446" s="19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20"/>
      <c r="AL446" s="20"/>
      <c r="AM446" s="21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</row>
    <row r="447" spans="1:76" s="3" customFormat="1" ht="14.25">
      <c r="A447" s="19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20"/>
      <c r="AL447" s="20"/>
      <c r="AM447" s="21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</row>
    <row r="448" spans="1:76" s="3" customFormat="1" ht="14.25">
      <c r="A448" s="19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20"/>
      <c r="AL448" s="20"/>
      <c r="AM448" s="21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</row>
    <row r="449" spans="1:76" s="3" customFormat="1" ht="14.25">
      <c r="A449" s="19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20"/>
      <c r="AL449" s="20"/>
      <c r="AM449" s="21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</row>
    <row r="450" spans="1:76" s="3" customFormat="1" ht="14.25">
      <c r="A450" s="19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20"/>
      <c r="AL450" s="20"/>
      <c r="AM450" s="21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</row>
    <row r="451" spans="1:76" s="3" customFormat="1" ht="14.25">
      <c r="A451" s="19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20"/>
      <c r="AL451" s="20"/>
      <c r="AM451" s="21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</row>
    <row r="452" spans="1:76" s="3" customFormat="1" ht="14.25">
      <c r="A452" s="19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20"/>
      <c r="AL452" s="20"/>
      <c r="AM452" s="21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</row>
    <row r="453" spans="1:76" s="3" customFormat="1" ht="14.25">
      <c r="A453" s="19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20"/>
      <c r="AL453" s="20"/>
      <c r="AM453" s="21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</row>
    <row r="454" spans="1:76" s="3" customFormat="1" ht="14.25">
      <c r="A454" s="19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20"/>
      <c r="AL454" s="20"/>
      <c r="AM454" s="21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</row>
    <row r="455" spans="1:76" s="3" customFormat="1" ht="14.25">
      <c r="A455" s="19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20"/>
      <c r="AL455" s="20"/>
      <c r="AM455" s="21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</row>
    <row r="456" spans="1:76" s="3" customFormat="1" ht="14.25">
      <c r="A456" s="19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20"/>
      <c r="AL456" s="20"/>
      <c r="AM456" s="21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</row>
    <row r="457" spans="1:76" s="3" customFormat="1" ht="14.25">
      <c r="A457" s="19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20"/>
      <c r="AL457" s="20"/>
      <c r="AM457" s="21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</row>
    <row r="458" spans="1:76" s="3" customFormat="1" ht="14.25">
      <c r="A458" s="19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20"/>
      <c r="AL458" s="20"/>
      <c r="AM458" s="21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</row>
    <row r="459" spans="1:76" s="3" customFormat="1" ht="14.25">
      <c r="A459" s="19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20"/>
      <c r="AL459" s="20"/>
      <c r="AM459" s="21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</row>
    <row r="460" spans="1:76" s="3" customFormat="1" ht="14.25">
      <c r="A460" s="19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20"/>
      <c r="AL460" s="20"/>
      <c r="AM460" s="21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</row>
    <row r="461" spans="1:76" s="3" customFormat="1" ht="14.25">
      <c r="A461" s="19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20"/>
      <c r="AL461" s="20"/>
      <c r="AM461" s="21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</row>
    <row r="462" spans="1:76" s="3" customFormat="1" ht="14.25">
      <c r="A462" s="19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20"/>
      <c r="AL462" s="20"/>
      <c r="AM462" s="21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</row>
    <row r="463" spans="1:76" s="3" customFormat="1" ht="14.25">
      <c r="A463" s="19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20"/>
      <c r="AL463" s="20"/>
      <c r="AM463" s="21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</row>
    <row r="464" spans="1:76" s="3" customFormat="1" ht="14.25">
      <c r="A464" s="19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20"/>
      <c r="AL464" s="20"/>
      <c r="AM464" s="21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</row>
    <row r="465" spans="1:76" s="3" customFormat="1" ht="14.25">
      <c r="A465" s="19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20"/>
      <c r="AL465" s="20"/>
      <c r="AM465" s="21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</row>
    <row r="466" spans="1:76" s="3" customFormat="1" ht="14.25">
      <c r="A466" s="19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20"/>
      <c r="AL466" s="20"/>
      <c r="AM466" s="21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</row>
    <row r="467" spans="1:76" s="3" customFormat="1" ht="14.25">
      <c r="A467" s="19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20"/>
      <c r="AL467" s="20"/>
      <c r="AM467" s="21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</row>
    <row r="468" spans="1:76" s="3" customFormat="1" ht="14.25">
      <c r="A468" s="19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20"/>
      <c r="AL468" s="20"/>
      <c r="AM468" s="21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</row>
    <row r="469" spans="1:76" s="3" customFormat="1" ht="14.25">
      <c r="A469" s="19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20"/>
      <c r="AL469" s="20"/>
      <c r="AM469" s="21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</row>
    <row r="470" spans="1:76" s="3" customFormat="1" ht="14.25">
      <c r="A470" s="19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20"/>
      <c r="AL470" s="20"/>
      <c r="AM470" s="21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</row>
    <row r="471" spans="1:76" s="3" customFormat="1" ht="14.25">
      <c r="A471" s="19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20"/>
      <c r="AL471" s="20"/>
      <c r="AM471" s="21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</row>
    <row r="472" spans="1:76" s="3" customFormat="1" ht="14.25">
      <c r="A472" s="19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20"/>
      <c r="AL472" s="20"/>
      <c r="AM472" s="21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</row>
    <row r="473" spans="1:76" s="3" customFormat="1" ht="14.25">
      <c r="A473" s="19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20"/>
      <c r="AL473" s="20"/>
      <c r="AM473" s="21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</row>
    <row r="474" spans="1:76" s="3" customFormat="1" ht="14.25">
      <c r="A474" s="19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20"/>
      <c r="AL474" s="20"/>
      <c r="AM474" s="21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</row>
    <row r="475" spans="1:76" s="3" customFormat="1" ht="14.25">
      <c r="A475" s="19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20"/>
      <c r="AL475" s="20"/>
      <c r="AM475" s="21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</row>
    <row r="476" spans="1:76" s="3" customFormat="1" ht="14.25">
      <c r="A476" s="19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20"/>
      <c r="AL476" s="20"/>
      <c r="AM476" s="21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</row>
    <row r="477" spans="1:76" s="3" customFormat="1" ht="14.25">
      <c r="A477" s="19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20"/>
      <c r="AL477" s="20"/>
      <c r="AM477" s="21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</row>
    <row r="478" spans="1:76" s="3" customFormat="1" ht="14.25">
      <c r="A478" s="19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20"/>
      <c r="AL478" s="20"/>
      <c r="AM478" s="21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</row>
    <row r="479" spans="1:76" s="3" customFormat="1" ht="14.25">
      <c r="A479" s="19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20"/>
      <c r="AL479" s="20"/>
      <c r="AM479" s="21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</row>
    <row r="480" spans="1:76" s="3" customFormat="1" ht="14.25">
      <c r="A480" s="19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20"/>
      <c r="AL480" s="20"/>
      <c r="AM480" s="21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</row>
    <row r="481" spans="1:76" s="3" customFormat="1" ht="14.25">
      <c r="A481" s="19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20"/>
      <c r="AL481" s="20"/>
      <c r="AM481" s="21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</row>
    <row r="482" spans="1:76" s="3" customFormat="1" ht="14.25">
      <c r="A482" s="19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20"/>
      <c r="AL482" s="20"/>
      <c r="AM482" s="21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</row>
    <row r="483" spans="1:76" s="3" customFormat="1" ht="14.25">
      <c r="A483" s="19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20"/>
      <c r="AL483" s="20"/>
      <c r="AM483" s="21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</row>
    <row r="484" spans="1:76" s="3" customFormat="1" ht="14.25">
      <c r="A484" s="19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20"/>
      <c r="AL484" s="20"/>
      <c r="AM484" s="21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</row>
    <row r="485" spans="1:76" s="3" customFormat="1" ht="14.25">
      <c r="A485" s="19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20"/>
      <c r="AL485" s="20"/>
      <c r="AM485" s="21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</row>
    <row r="486" spans="1:76" s="3" customFormat="1" ht="14.25">
      <c r="A486" s="19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20"/>
      <c r="AL486" s="20"/>
      <c r="AM486" s="21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</row>
    <row r="487" spans="1:76" s="3" customFormat="1" ht="14.25">
      <c r="A487" s="19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20"/>
      <c r="AL487" s="20"/>
      <c r="AM487" s="21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</row>
    <row r="488" spans="1:76" s="3" customFormat="1" ht="14.25">
      <c r="A488" s="19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20"/>
      <c r="AL488" s="20"/>
      <c r="AM488" s="21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</row>
    <row r="489" spans="1:76" s="3" customFormat="1" ht="14.25">
      <c r="A489" s="19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20"/>
      <c r="AL489" s="20"/>
      <c r="AM489" s="21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</row>
    <row r="490" spans="1:76" s="3" customFormat="1" ht="14.25">
      <c r="A490" s="19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20"/>
      <c r="AL490" s="20"/>
      <c r="AM490" s="21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</row>
    <row r="491" spans="1:76" s="3" customFormat="1" ht="14.25">
      <c r="A491" s="19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20"/>
      <c r="AL491" s="20"/>
      <c r="AM491" s="21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</row>
    <row r="492" spans="1:76" s="3" customFormat="1" ht="14.25">
      <c r="A492" s="19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20"/>
      <c r="AL492" s="20"/>
      <c r="AM492" s="21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</row>
    <row r="493" spans="1:76" s="3" customFormat="1" ht="14.25">
      <c r="A493" s="19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20"/>
      <c r="AL493" s="20"/>
      <c r="AM493" s="21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</row>
    <row r="494" spans="1:76" s="3" customFormat="1" ht="14.25">
      <c r="A494" s="19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20"/>
      <c r="AL494" s="20"/>
      <c r="AM494" s="21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</row>
    <row r="495" spans="1:76" s="3" customFormat="1" ht="14.25">
      <c r="A495" s="19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20"/>
      <c r="AL495" s="20"/>
      <c r="AM495" s="21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</row>
    <row r="496" spans="1:76" s="3" customFormat="1" ht="14.25">
      <c r="A496" s="19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20"/>
      <c r="AL496" s="20"/>
      <c r="AM496" s="21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</row>
    <row r="497" spans="1:76" s="3" customFormat="1" ht="14.25">
      <c r="A497" s="19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20"/>
      <c r="AL497" s="20"/>
      <c r="AM497" s="21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</row>
    <row r="498" spans="1:76" s="3" customFormat="1" ht="14.25">
      <c r="A498" s="19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20"/>
      <c r="AL498" s="20"/>
      <c r="AM498" s="21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</row>
    <row r="499" spans="1:76" s="3" customFormat="1" ht="14.25">
      <c r="A499" s="19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20"/>
      <c r="AL499" s="20"/>
      <c r="AM499" s="21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</row>
    <row r="500" spans="1:76" s="3" customFormat="1" ht="14.25">
      <c r="A500" s="19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20"/>
      <c r="AL500" s="20"/>
      <c r="AM500" s="21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</row>
    <row r="501" spans="1:76" s="3" customFormat="1" ht="14.25">
      <c r="A501" s="19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20"/>
      <c r="AL501" s="20"/>
      <c r="AM501" s="21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</row>
    <row r="502" spans="1:76" s="3" customFormat="1" ht="14.25">
      <c r="A502" s="19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20"/>
      <c r="AL502" s="20"/>
      <c r="AM502" s="21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</row>
    <row r="503" spans="1:76" s="3" customFormat="1" ht="14.25">
      <c r="A503" s="19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20"/>
      <c r="AL503" s="20"/>
      <c r="AM503" s="21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</row>
    <row r="504" spans="1:76" s="3" customFormat="1" ht="14.25">
      <c r="A504" s="19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20"/>
      <c r="AL504" s="20"/>
      <c r="AM504" s="21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</row>
    <row r="505" spans="1:76" s="3" customFormat="1" ht="14.25">
      <c r="A505" s="19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20"/>
      <c r="AL505" s="20"/>
      <c r="AM505" s="21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</row>
    <row r="506" spans="1:76" s="3" customFormat="1" ht="14.25">
      <c r="A506" s="19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20"/>
      <c r="AL506" s="20"/>
      <c r="AM506" s="21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</row>
    <row r="507" spans="1:76" s="3" customFormat="1" ht="14.25">
      <c r="A507" s="19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20"/>
      <c r="AL507" s="20"/>
      <c r="AM507" s="21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</row>
    <row r="508" spans="1:76" s="3" customFormat="1" ht="14.25">
      <c r="A508" s="19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20"/>
      <c r="AL508" s="20"/>
      <c r="AM508" s="21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</row>
    <row r="509" spans="1:76" s="3" customFormat="1" ht="14.25">
      <c r="A509" s="19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20"/>
      <c r="AL509" s="20"/>
      <c r="AM509" s="21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</row>
    <row r="510" spans="1:76" s="3" customFormat="1" ht="14.25">
      <c r="A510" s="19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20"/>
      <c r="AL510" s="20"/>
      <c r="AM510" s="21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</row>
    <row r="511" spans="1:76" s="3" customFormat="1" ht="14.25">
      <c r="A511" s="19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20"/>
      <c r="AL511" s="20"/>
      <c r="AM511" s="21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</row>
    <row r="512" spans="1:76" s="3" customFormat="1" ht="14.25">
      <c r="A512" s="19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20"/>
      <c r="AL512" s="20"/>
      <c r="AM512" s="21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</row>
    <row r="513" spans="1:76" s="3" customFormat="1" ht="14.25">
      <c r="A513" s="19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20"/>
      <c r="AL513" s="20"/>
      <c r="AM513" s="21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</row>
    <row r="514" spans="1:76" s="3" customFormat="1" ht="14.25">
      <c r="A514" s="19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20"/>
      <c r="AL514" s="20"/>
      <c r="AM514" s="21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</row>
    <row r="515" spans="1:76" s="3" customFormat="1" ht="14.25">
      <c r="A515" s="19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20"/>
      <c r="AL515" s="20"/>
      <c r="AM515" s="21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</row>
    <row r="516" spans="1:76" s="3" customFormat="1" ht="14.25">
      <c r="A516" s="19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20"/>
      <c r="AL516" s="20"/>
      <c r="AM516" s="21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</row>
    <row r="517" spans="1:76" s="3" customFormat="1" ht="14.25">
      <c r="A517" s="19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20"/>
      <c r="AL517" s="20"/>
      <c r="AM517" s="21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</row>
    <row r="518" spans="1:76" s="3" customFormat="1" ht="14.25">
      <c r="A518" s="19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20"/>
      <c r="AL518" s="20"/>
      <c r="AM518" s="21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</row>
    <row r="519" spans="1:76" s="3" customFormat="1" ht="14.25">
      <c r="A519" s="19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20"/>
      <c r="AL519" s="20"/>
      <c r="AM519" s="21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</row>
    <row r="520" spans="1:76" s="3" customFormat="1" ht="14.25">
      <c r="A520" s="19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20"/>
      <c r="AL520" s="20"/>
      <c r="AM520" s="21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</row>
    <row r="521" spans="1:76" s="3" customFormat="1" ht="14.25">
      <c r="A521" s="19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20"/>
      <c r="AL521" s="20"/>
      <c r="AM521" s="21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</row>
    <row r="522" spans="1:76" s="3" customFormat="1" ht="14.25">
      <c r="A522" s="19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20"/>
      <c r="AL522" s="20"/>
      <c r="AM522" s="21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</row>
    <row r="523" spans="1:76" s="3" customFormat="1" ht="14.25">
      <c r="A523" s="19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20"/>
      <c r="AL523" s="20"/>
      <c r="AM523" s="21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</row>
    <row r="524" spans="1:76" s="3" customFormat="1" ht="14.25">
      <c r="A524" s="19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20"/>
      <c r="AL524" s="20"/>
      <c r="AM524" s="21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</row>
    <row r="525" spans="1:76" s="3" customFormat="1" ht="14.25">
      <c r="A525" s="19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20"/>
      <c r="AL525" s="20"/>
      <c r="AM525" s="21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</row>
    <row r="526" spans="1:76" s="3" customFormat="1" ht="14.25">
      <c r="A526" s="19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20"/>
      <c r="AL526" s="20"/>
      <c r="AM526" s="21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</row>
    <row r="527" spans="1:76" s="3" customFormat="1" ht="14.25">
      <c r="A527" s="19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20"/>
      <c r="AL527" s="20"/>
      <c r="AM527" s="21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</row>
    <row r="528" spans="1:76" s="3" customFormat="1" ht="14.25">
      <c r="A528" s="19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20"/>
      <c r="AL528" s="20"/>
      <c r="AM528" s="21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</row>
    <row r="529" spans="1:76" s="3" customFormat="1" ht="14.25">
      <c r="A529" s="19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20"/>
      <c r="AL529" s="20"/>
      <c r="AM529" s="21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</row>
    <row r="530" spans="1:76" s="3" customFormat="1" ht="14.25">
      <c r="A530" s="19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20"/>
      <c r="AL530" s="20"/>
      <c r="AM530" s="21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</row>
    <row r="531" spans="1:76" s="3" customFormat="1" ht="14.25">
      <c r="A531" s="19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20"/>
      <c r="AL531" s="20"/>
      <c r="AM531" s="21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</row>
    <row r="532" spans="1:76" s="3" customFormat="1" ht="14.25">
      <c r="A532" s="19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20"/>
      <c r="AL532" s="20"/>
      <c r="AM532" s="21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</row>
    <row r="533" spans="1:76" s="3" customFormat="1" ht="14.25">
      <c r="A533" s="19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20"/>
      <c r="AL533" s="20"/>
      <c r="AM533" s="21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</row>
    <row r="534" spans="1:76" s="3" customFormat="1" ht="14.25">
      <c r="A534" s="19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20"/>
      <c r="AL534" s="20"/>
      <c r="AM534" s="21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</row>
    <row r="535" spans="1:76" s="3" customFormat="1" ht="14.25">
      <c r="A535" s="19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20"/>
      <c r="AL535" s="20"/>
      <c r="AM535" s="21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</row>
    <row r="536" spans="1:76" s="3" customFormat="1" ht="14.25">
      <c r="A536" s="19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20"/>
      <c r="AL536" s="20"/>
      <c r="AM536" s="21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</row>
    <row r="537" spans="1:76" s="3" customFormat="1" ht="14.25">
      <c r="A537" s="19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20"/>
      <c r="AL537" s="20"/>
      <c r="AM537" s="21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</row>
    <row r="538" spans="1:76" s="3" customFormat="1" ht="14.25">
      <c r="A538" s="19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20"/>
      <c r="AL538" s="20"/>
      <c r="AM538" s="21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</row>
    <row r="539" spans="1:76" s="3" customFormat="1" ht="14.25">
      <c r="A539" s="19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20"/>
      <c r="AL539" s="20"/>
      <c r="AM539" s="21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</row>
    <row r="540" spans="1:76" s="3" customFormat="1" ht="14.25">
      <c r="A540" s="19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20"/>
      <c r="AL540" s="20"/>
      <c r="AM540" s="21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</row>
    <row r="541" spans="1:76" s="3" customFormat="1" ht="14.25">
      <c r="A541" s="19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20"/>
      <c r="AL541" s="20"/>
      <c r="AM541" s="21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</row>
    <row r="542" spans="1:76" s="3" customFormat="1" ht="14.25">
      <c r="A542" s="19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20"/>
      <c r="AL542" s="20"/>
      <c r="AM542" s="21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</row>
    <row r="543" spans="1:76" s="3" customFormat="1" ht="14.25">
      <c r="A543" s="19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20"/>
      <c r="AL543" s="20"/>
      <c r="AM543" s="21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</row>
    <row r="544" spans="1:76" s="3" customFormat="1" ht="14.25">
      <c r="A544" s="19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20"/>
      <c r="AL544" s="20"/>
      <c r="AM544" s="21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</row>
    <row r="545" spans="1:76" s="3" customFormat="1" ht="14.25">
      <c r="A545" s="19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20"/>
      <c r="AL545" s="20"/>
      <c r="AM545" s="21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</row>
    <row r="546" spans="1:76" s="3" customFormat="1" ht="14.25">
      <c r="A546" s="19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20"/>
      <c r="AL546" s="20"/>
      <c r="AM546" s="21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</row>
    <row r="547" spans="1:76" s="3" customFormat="1" ht="14.25">
      <c r="A547" s="19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20"/>
      <c r="AL547" s="20"/>
      <c r="AM547" s="21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</row>
    <row r="548" spans="1:76" s="3" customFormat="1" ht="14.25">
      <c r="A548" s="19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20"/>
      <c r="AL548" s="20"/>
      <c r="AM548" s="21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</row>
    <row r="549" spans="1:76" s="3" customFormat="1" ht="14.25">
      <c r="A549" s="19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20"/>
      <c r="AL549" s="20"/>
      <c r="AM549" s="21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</row>
    <row r="550" spans="1:76" s="3" customFormat="1" ht="14.25">
      <c r="A550" s="19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20"/>
      <c r="AL550" s="20"/>
      <c r="AM550" s="21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</row>
    <row r="551" spans="1:76" s="3" customFormat="1" ht="14.25">
      <c r="A551" s="19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20"/>
      <c r="AL551" s="20"/>
      <c r="AM551" s="21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</row>
    <row r="552" spans="1:76" s="3" customFormat="1" ht="14.25">
      <c r="A552" s="19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20"/>
      <c r="AL552" s="20"/>
      <c r="AM552" s="21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</row>
    <row r="553" spans="1:76" s="3" customFormat="1" ht="14.25">
      <c r="A553" s="19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20"/>
      <c r="AL553" s="20"/>
      <c r="AM553" s="21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</row>
    <row r="554" spans="1:76" s="3" customFormat="1" ht="14.25">
      <c r="A554" s="19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20"/>
      <c r="AL554" s="20"/>
      <c r="AM554" s="21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</row>
    <row r="555" spans="1:76" s="3" customFormat="1" ht="14.25">
      <c r="A555" s="19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20"/>
      <c r="AL555" s="20"/>
      <c r="AM555" s="21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</row>
    <row r="556" spans="1:76" s="3" customFormat="1" ht="14.25">
      <c r="A556" s="19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20"/>
      <c r="AL556" s="20"/>
      <c r="AM556" s="21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</row>
    <row r="557" spans="1:76" s="3" customFormat="1" ht="14.25">
      <c r="A557" s="19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20"/>
      <c r="AL557" s="20"/>
      <c r="AM557" s="21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</row>
    <row r="558" spans="1:76" s="3" customFormat="1" ht="14.25">
      <c r="A558" s="19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20"/>
      <c r="AL558" s="20"/>
      <c r="AM558" s="21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</row>
    <row r="559" spans="1:76" s="3" customFormat="1" ht="14.25">
      <c r="A559" s="19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20"/>
      <c r="AL559" s="20"/>
      <c r="AM559" s="21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</row>
    <row r="560" spans="1:76" s="3" customFormat="1" ht="14.25">
      <c r="A560" s="19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20"/>
      <c r="AL560" s="20"/>
      <c r="AM560" s="21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</row>
    <row r="561" spans="1:76" s="3" customFormat="1" ht="14.25">
      <c r="A561" s="19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20"/>
      <c r="AL561" s="20"/>
      <c r="AM561" s="21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</row>
    <row r="562" spans="1:76" s="3" customFormat="1" ht="14.25">
      <c r="A562" s="19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20"/>
      <c r="AL562" s="20"/>
      <c r="AM562" s="21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</row>
    <row r="563" spans="1:76" s="3" customFormat="1" ht="14.25">
      <c r="A563" s="19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20"/>
      <c r="AL563" s="20"/>
      <c r="AM563" s="21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</row>
    <row r="564" spans="1:76" s="3" customFormat="1" ht="14.25">
      <c r="A564" s="19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20"/>
      <c r="AL564" s="20"/>
      <c r="AM564" s="21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</row>
    <row r="565" spans="1:76" s="3" customFormat="1" ht="14.25">
      <c r="A565" s="19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20"/>
      <c r="AL565" s="20"/>
      <c r="AM565" s="21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</row>
    <row r="566" spans="1:76" s="3" customFormat="1" ht="14.25">
      <c r="A566" s="19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20"/>
      <c r="AL566" s="20"/>
      <c r="AM566" s="21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</row>
    <row r="567" spans="1:76" s="3" customFormat="1" ht="14.25">
      <c r="A567" s="19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20"/>
      <c r="AL567" s="20"/>
      <c r="AM567" s="21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</row>
    <row r="568" spans="1:76" s="3" customFormat="1" ht="14.25">
      <c r="A568" s="19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20"/>
      <c r="AL568" s="20"/>
      <c r="AM568" s="21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</row>
    <row r="569" spans="1:39" s="1" customFormat="1" ht="14.25" hidden="1">
      <c r="A569" s="47"/>
      <c r="AK569" s="52"/>
      <c r="AL569" s="52"/>
      <c r="AM569" s="53"/>
    </row>
    <row r="570" spans="35:66" s="47" customFormat="1" ht="14.25" hidden="1">
      <c r="AI570" s="49"/>
      <c r="AJ570" s="49">
        <v>1</v>
      </c>
      <c r="AK570" s="49">
        <v>2</v>
      </c>
      <c r="AL570" s="50">
        <v>3</v>
      </c>
      <c r="AM570" s="49">
        <v>4</v>
      </c>
      <c r="AN570" s="49">
        <v>5</v>
      </c>
      <c r="AO570" s="49">
        <v>6</v>
      </c>
      <c r="AP570" s="49">
        <v>7</v>
      </c>
      <c r="AQ570" s="49">
        <v>8</v>
      </c>
      <c r="AR570" s="49">
        <v>9</v>
      </c>
      <c r="AS570" s="49">
        <v>10</v>
      </c>
      <c r="AT570" s="49">
        <v>11</v>
      </c>
      <c r="AU570" s="49">
        <v>12</v>
      </c>
      <c r="AV570" s="49">
        <v>13</v>
      </c>
      <c r="AW570" s="49">
        <v>14</v>
      </c>
      <c r="AX570" s="49">
        <v>15</v>
      </c>
      <c r="AY570" s="49">
        <v>16</v>
      </c>
      <c r="AZ570" s="49">
        <v>17</v>
      </c>
      <c r="BA570" s="49">
        <v>18</v>
      </c>
      <c r="BB570" s="49">
        <v>19</v>
      </c>
      <c r="BC570" s="49">
        <v>20</v>
      </c>
      <c r="BD570" s="49">
        <v>21</v>
      </c>
      <c r="BE570" s="49">
        <v>22</v>
      </c>
      <c r="BF570" s="49">
        <v>23</v>
      </c>
      <c r="BG570" s="49">
        <v>24</v>
      </c>
      <c r="BH570" s="49">
        <v>25</v>
      </c>
      <c r="BI570" s="49">
        <v>26</v>
      </c>
      <c r="BJ570" s="49">
        <v>27</v>
      </c>
      <c r="BK570" s="49">
        <v>28</v>
      </c>
      <c r="BL570" s="49">
        <v>29</v>
      </c>
      <c r="BM570" s="49">
        <v>30</v>
      </c>
      <c r="BN570" s="49">
        <v>31</v>
      </c>
    </row>
    <row r="571" spans="1:66" s="47" customFormat="1" ht="12.75" hidden="1">
      <c r="A571" s="49" t="s">
        <v>95</v>
      </c>
      <c r="B571" s="49">
        <v>2020</v>
      </c>
      <c r="C571" s="49">
        <v>1</v>
      </c>
      <c r="D571" s="49">
        <v>2</v>
      </c>
      <c r="E571" s="49">
        <v>3</v>
      </c>
      <c r="F571" s="49">
        <v>4</v>
      </c>
      <c r="G571" s="49">
        <v>5</v>
      </c>
      <c r="H571" s="49">
        <v>6</v>
      </c>
      <c r="I571" s="49">
        <v>7</v>
      </c>
      <c r="J571" s="49">
        <v>8</v>
      </c>
      <c r="K571" s="49">
        <v>9</v>
      </c>
      <c r="L571" s="49">
        <v>10</v>
      </c>
      <c r="M571" s="49">
        <v>11</v>
      </c>
      <c r="N571" s="49">
        <v>12</v>
      </c>
      <c r="O571" s="49">
        <v>13</v>
      </c>
      <c r="P571" s="49">
        <v>14</v>
      </c>
      <c r="Q571" s="49">
        <v>15</v>
      </c>
      <c r="R571" s="49">
        <v>16</v>
      </c>
      <c r="S571" s="49">
        <v>17</v>
      </c>
      <c r="T571" s="49">
        <v>18</v>
      </c>
      <c r="U571" s="49">
        <v>19</v>
      </c>
      <c r="V571" s="49">
        <v>20</v>
      </c>
      <c r="W571" s="49">
        <v>21</v>
      </c>
      <c r="X571" s="49">
        <v>22</v>
      </c>
      <c r="Y571" s="49">
        <v>23</v>
      </c>
      <c r="Z571" s="49">
        <v>24</v>
      </c>
      <c r="AA571" s="49">
        <v>25</v>
      </c>
      <c r="AB571" s="49">
        <v>26</v>
      </c>
      <c r="AC571" s="49">
        <v>27</v>
      </c>
      <c r="AD571" s="49">
        <v>28</v>
      </c>
      <c r="AE571" s="49">
        <v>29</v>
      </c>
      <c r="AF571" s="49">
        <v>30</v>
      </c>
      <c r="AG571" s="49">
        <v>31</v>
      </c>
      <c r="AH571" s="2"/>
      <c r="AI571" s="51" t="s">
        <v>63</v>
      </c>
      <c r="AJ571" s="51" t="s">
        <v>64</v>
      </c>
      <c r="AK571" s="51" t="s">
        <v>65</v>
      </c>
      <c r="AL571" s="51" t="s">
        <v>66</v>
      </c>
      <c r="AM571" s="51" t="s">
        <v>67</v>
      </c>
      <c r="AN571" s="51" t="s">
        <v>68</v>
      </c>
      <c r="AO571" s="51" t="s">
        <v>62</v>
      </c>
      <c r="AP571" s="51" t="s">
        <v>63</v>
      </c>
      <c r="AQ571" s="51" t="s">
        <v>64</v>
      </c>
      <c r="AR571" s="51" t="s">
        <v>65</v>
      </c>
      <c r="AS571" s="51" t="s">
        <v>66</v>
      </c>
      <c r="AT571" s="51" t="s">
        <v>67</v>
      </c>
      <c r="AU571" s="51" t="s">
        <v>68</v>
      </c>
      <c r="AV571" s="51" t="s">
        <v>62</v>
      </c>
      <c r="AW571" s="51" t="s">
        <v>63</v>
      </c>
      <c r="AX571" s="51" t="s">
        <v>64</v>
      </c>
      <c r="AY571" s="51" t="s">
        <v>65</v>
      </c>
      <c r="AZ571" s="51" t="s">
        <v>66</v>
      </c>
      <c r="BA571" s="51" t="s">
        <v>67</v>
      </c>
      <c r="BB571" s="51" t="s">
        <v>68</v>
      </c>
      <c r="BC571" s="51" t="s">
        <v>62</v>
      </c>
      <c r="BD571" s="51" t="s">
        <v>63</v>
      </c>
      <c r="BE571" s="51" t="s">
        <v>64</v>
      </c>
      <c r="BF571" s="51" t="s">
        <v>65</v>
      </c>
      <c r="BG571" s="51" t="s">
        <v>66</v>
      </c>
      <c r="BH571" s="51" t="s">
        <v>67</v>
      </c>
      <c r="BI571" s="51" t="s">
        <v>68</v>
      </c>
      <c r="BJ571" s="51" t="s">
        <v>62</v>
      </c>
      <c r="BK571" s="51" t="s">
        <v>63</v>
      </c>
      <c r="BL571" s="51" t="s">
        <v>64</v>
      </c>
      <c r="BM571" s="51" t="s">
        <v>65</v>
      </c>
      <c r="BN571" s="51"/>
    </row>
    <row r="572" spans="1:66" s="47" customFormat="1" ht="12.75" hidden="1">
      <c r="A572" s="49" t="s">
        <v>96</v>
      </c>
      <c r="B572" s="49">
        <v>2020</v>
      </c>
      <c r="C572" s="49">
        <v>1</v>
      </c>
      <c r="D572" s="49">
        <v>2</v>
      </c>
      <c r="E572" s="49">
        <v>3</v>
      </c>
      <c r="F572" s="49">
        <v>4</v>
      </c>
      <c r="G572" s="49">
        <v>5</v>
      </c>
      <c r="H572" s="49">
        <v>6</v>
      </c>
      <c r="I572" s="49">
        <v>7</v>
      </c>
      <c r="J572" s="49">
        <v>8</v>
      </c>
      <c r="K572" s="49">
        <v>9</v>
      </c>
      <c r="L572" s="49">
        <v>10</v>
      </c>
      <c r="M572" s="49">
        <v>11</v>
      </c>
      <c r="N572" s="49">
        <v>12</v>
      </c>
      <c r="O572" s="49">
        <v>13</v>
      </c>
      <c r="P572" s="49">
        <v>14</v>
      </c>
      <c r="Q572" s="49">
        <v>15</v>
      </c>
      <c r="R572" s="49">
        <v>16</v>
      </c>
      <c r="S572" s="49">
        <v>17</v>
      </c>
      <c r="T572" s="49">
        <v>18</v>
      </c>
      <c r="U572" s="49">
        <v>19</v>
      </c>
      <c r="V572" s="49">
        <v>20</v>
      </c>
      <c r="W572" s="49">
        <v>21</v>
      </c>
      <c r="X572" s="49">
        <v>22</v>
      </c>
      <c r="Y572" s="49">
        <v>23</v>
      </c>
      <c r="Z572" s="49">
        <v>24</v>
      </c>
      <c r="AA572" s="49">
        <v>25</v>
      </c>
      <c r="AB572" s="49">
        <v>26</v>
      </c>
      <c r="AC572" s="49">
        <v>27</v>
      </c>
      <c r="AD572" s="49">
        <v>28</v>
      </c>
      <c r="AE572" s="49">
        <v>29</v>
      </c>
      <c r="AF572" s="49"/>
      <c r="AG572" s="49"/>
      <c r="AH572" s="26"/>
      <c r="AI572" s="51" t="s">
        <v>66</v>
      </c>
      <c r="AJ572" s="51" t="s">
        <v>67</v>
      </c>
      <c r="AK572" s="51" t="s">
        <v>68</v>
      </c>
      <c r="AL572" s="51" t="s">
        <v>62</v>
      </c>
      <c r="AM572" s="51" t="s">
        <v>63</v>
      </c>
      <c r="AN572" s="51" t="s">
        <v>64</v>
      </c>
      <c r="AO572" s="51" t="s">
        <v>65</v>
      </c>
      <c r="AP572" s="51" t="s">
        <v>66</v>
      </c>
      <c r="AQ572" s="51" t="s">
        <v>67</v>
      </c>
      <c r="AR572" s="51" t="s">
        <v>68</v>
      </c>
      <c r="AS572" s="51" t="s">
        <v>62</v>
      </c>
      <c r="AT572" s="51" t="s">
        <v>63</v>
      </c>
      <c r="AU572" s="51" t="s">
        <v>64</v>
      </c>
      <c r="AV572" s="51" t="s">
        <v>65</v>
      </c>
      <c r="AW572" s="51" t="s">
        <v>66</v>
      </c>
      <c r="AX572" s="51" t="s">
        <v>67</v>
      </c>
      <c r="AY572" s="51" t="s">
        <v>68</v>
      </c>
      <c r="AZ572" s="51" t="s">
        <v>62</v>
      </c>
      <c r="BA572" s="51" t="s">
        <v>63</v>
      </c>
      <c r="BB572" s="51" t="s">
        <v>64</v>
      </c>
      <c r="BC572" s="51" t="s">
        <v>65</v>
      </c>
      <c r="BD572" s="51" t="s">
        <v>66</v>
      </c>
      <c r="BE572" s="51" t="s">
        <v>67</v>
      </c>
      <c r="BF572" s="51" t="s">
        <v>68</v>
      </c>
      <c r="BG572" s="51" t="s">
        <v>62</v>
      </c>
      <c r="BH572" s="51" t="s">
        <v>63</v>
      </c>
      <c r="BI572" s="51" t="s">
        <v>64</v>
      </c>
      <c r="BJ572" s="51" t="s">
        <v>65</v>
      </c>
      <c r="BK572" s="51" t="s">
        <v>66</v>
      </c>
      <c r="BL572" s="51"/>
      <c r="BM572" s="51"/>
      <c r="BN572" s="51"/>
    </row>
    <row r="573" spans="1:66" s="47" customFormat="1" ht="12.75" hidden="1">
      <c r="A573" s="49" t="s">
        <v>97</v>
      </c>
      <c r="B573" s="49">
        <v>2020</v>
      </c>
      <c r="C573" s="49">
        <v>1</v>
      </c>
      <c r="D573" s="49">
        <v>2</v>
      </c>
      <c r="E573" s="49">
        <v>3</v>
      </c>
      <c r="F573" s="49">
        <v>4</v>
      </c>
      <c r="G573" s="49">
        <v>5</v>
      </c>
      <c r="H573" s="49">
        <v>6</v>
      </c>
      <c r="I573" s="49">
        <v>7</v>
      </c>
      <c r="J573" s="49">
        <v>8</v>
      </c>
      <c r="K573" s="49">
        <v>9</v>
      </c>
      <c r="L573" s="49">
        <v>10</v>
      </c>
      <c r="M573" s="49">
        <v>11</v>
      </c>
      <c r="N573" s="49">
        <v>12</v>
      </c>
      <c r="O573" s="49">
        <v>13</v>
      </c>
      <c r="P573" s="49">
        <v>14</v>
      </c>
      <c r="Q573" s="49">
        <v>15</v>
      </c>
      <c r="R573" s="49">
        <v>16</v>
      </c>
      <c r="S573" s="49">
        <v>17</v>
      </c>
      <c r="T573" s="49">
        <v>18</v>
      </c>
      <c r="U573" s="49">
        <v>19</v>
      </c>
      <c r="V573" s="49">
        <v>20</v>
      </c>
      <c r="W573" s="49">
        <v>21</v>
      </c>
      <c r="X573" s="49">
        <v>22</v>
      </c>
      <c r="Y573" s="49">
        <v>23</v>
      </c>
      <c r="Z573" s="49">
        <v>24</v>
      </c>
      <c r="AA573" s="49">
        <v>25</v>
      </c>
      <c r="AB573" s="49">
        <v>26</v>
      </c>
      <c r="AC573" s="49">
        <v>27</v>
      </c>
      <c r="AD573" s="49">
        <v>28</v>
      </c>
      <c r="AE573" s="49">
        <v>29</v>
      </c>
      <c r="AF573" s="49">
        <v>30</v>
      </c>
      <c r="AG573" s="49">
        <v>31</v>
      </c>
      <c r="AH573" s="26"/>
      <c r="AI573" s="51" t="s">
        <v>67</v>
      </c>
      <c r="AJ573" s="51" t="s">
        <v>68</v>
      </c>
      <c r="AK573" s="51" t="s">
        <v>62</v>
      </c>
      <c r="AL573" s="51" t="s">
        <v>63</v>
      </c>
      <c r="AM573" s="51" t="s">
        <v>64</v>
      </c>
      <c r="AN573" s="51" t="s">
        <v>65</v>
      </c>
      <c r="AO573" s="51" t="s">
        <v>66</v>
      </c>
      <c r="AP573" s="51" t="s">
        <v>67</v>
      </c>
      <c r="AQ573" s="51" t="s">
        <v>68</v>
      </c>
      <c r="AR573" s="51" t="s">
        <v>62</v>
      </c>
      <c r="AS573" s="51" t="s">
        <v>63</v>
      </c>
      <c r="AT573" s="51" t="s">
        <v>64</v>
      </c>
      <c r="AU573" s="51" t="s">
        <v>65</v>
      </c>
      <c r="AV573" s="51" t="s">
        <v>66</v>
      </c>
      <c r="AW573" s="51" t="s">
        <v>67</v>
      </c>
      <c r="AX573" s="51" t="s">
        <v>68</v>
      </c>
      <c r="AY573" s="51" t="s">
        <v>62</v>
      </c>
      <c r="AZ573" s="51" t="s">
        <v>63</v>
      </c>
      <c r="BA573" s="51" t="s">
        <v>64</v>
      </c>
      <c r="BB573" s="51" t="s">
        <v>65</v>
      </c>
      <c r="BC573" s="51" t="s">
        <v>66</v>
      </c>
      <c r="BD573" s="51" t="s">
        <v>67</v>
      </c>
      <c r="BE573" s="51" t="s">
        <v>68</v>
      </c>
      <c r="BF573" s="51" t="s">
        <v>62</v>
      </c>
      <c r="BG573" s="51" t="s">
        <v>63</v>
      </c>
      <c r="BH573" s="51" t="s">
        <v>64</v>
      </c>
      <c r="BI573" s="51" t="s">
        <v>65</v>
      </c>
      <c r="BJ573" s="51" t="s">
        <v>66</v>
      </c>
      <c r="BK573" s="51" t="s">
        <v>67</v>
      </c>
      <c r="BL573" s="51" t="s">
        <v>68</v>
      </c>
      <c r="BM573" s="51" t="s">
        <v>62</v>
      </c>
      <c r="BN573" s="51"/>
    </row>
    <row r="574" spans="1:66" s="47" customFormat="1" ht="12.75" hidden="1">
      <c r="A574" s="49" t="s">
        <v>98</v>
      </c>
      <c r="B574" s="49">
        <v>2020</v>
      </c>
      <c r="C574" s="49">
        <v>1</v>
      </c>
      <c r="D574" s="49">
        <v>2</v>
      </c>
      <c r="E574" s="49">
        <v>3</v>
      </c>
      <c r="F574" s="49">
        <v>4</v>
      </c>
      <c r="G574" s="49">
        <v>5</v>
      </c>
      <c r="H574" s="49">
        <v>6</v>
      </c>
      <c r="I574" s="49">
        <v>7</v>
      </c>
      <c r="J574" s="49">
        <v>8</v>
      </c>
      <c r="K574" s="49">
        <v>9</v>
      </c>
      <c r="L574" s="49">
        <v>10</v>
      </c>
      <c r="M574" s="49">
        <v>11</v>
      </c>
      <c r="N574" s="49">
        <v>12</v>
      </c>
      <c r="O574" s="49">
        <v>13</v>
      </c>
      <c r="P574" s="49">
        <v>14</v>
      </c>
      <c r="Q574" s="49">
        <v>15</v>
      </c>
      <c r="R574" s="49">
        <v>16</v>
      </c>
      <c r="S574" s="49">
        <v>17</v>
      </c>
      <c r="T574" s="49">
        <v>18</v>
      </c>
      <c r="U574" s="49">
        <v>19</v>
      </c>
      <c r="V574" s="49">
        <v>20</v>
      </c>
      <c r="W574" s="49">
        <v>21</v>
      </c>
      <c r="X574" s="49">
        <v>22</v>
      </c>
      <c r="Y574" s="49">
        <v>23</v>
      </c>
      <c r="Z574" s="49">
        <v>24</v>
      </c>
      <c r="AA574" s="49">
        <v>25</v>
      </c>
      <c r="AB574" s="49">
        <v>26</v>
      </c>
      <c r="AC574" s="49">
        <v>27</v>
      </c>
      <c r="AD574" s="49">
        <v>28</v>
      </c>
      <c r="AE574" s="49">
        <v>29</v>
      </c>
      <c r="AF574" s="49">
        <v>30</v>
      </c>
      <c r="AG574" s="49"/>
      <c r="AH574" s="26"/>
      <c r="AI574" s="51" t="s">
        <v>63</v>
      </c>
      <c r="AJ574" s="51" t="s">
        <v>64</v>
      </c>
      <c r="AK574" s="51" t="s">
        <v>65</v>
      </c>
      <c r="AL574" s="51" t="s">
        <v>66</v>
      </c>
      <c r="AM574" s="51" t="s">
        <v>67</v>
      </c>
      <c r="AN574" s="51" t="s">
        <v>68</v>
      </c>
      <c r="AO574" s="51" t="s">
        <v>62</v>
      </c>
      <c r="AP574" s="51" t="s">
        <v>63</v>
      </c>
      <c r="AQ574" s="51" t="s">
        <v>64</v>
      </c>
      <c r="AR574" s="51" t="s">
        <v>65</v>
      </c>
      <c r="AS574" s="51" t="s">
        <v>66</v>
      </c>
      <c r="AT574" s="51" t="s">
        <v>67</v>
      </c>
      <c r="AU574" s="51" t="s">
        <v>68</v>
      </c>
      <c r="AV574" s="51" t="s">
        <v>62</v>
      </c>
      <c r="AW574" s="51" t="s">
        <v>63</v>
      </c>
      <c r="AX574" s="51" t="s">
        <v>64</v>
      </c>
      <c r="AY574" s="51" t="s">
        <v>65</v>
      </c>
      <c r="AZ574" s="51" t="s">
        <v>66</v>
      </c>
      <c r="BA574" s="51" t="s">
        <v>67</v>
      </c>
      <c r="BB574" s="51" t="s">
        <v>68</v>
      </c>
      <c r="BC574" s="51" t="s">
        <v>62</v>
      </c>
      <c r="BD574" s="51" t="s">
        <v>63</v>
      </c>
      <c r="BE574" s="51" t="s">
        <v>64</v>
      </c>
      <c r="BF574" s="51" t="s">
        <v>65</v>
      </c>
      <c r="BG574" s="51" t="s">
        <v>66</v>
      </c>
      <c r="BH574" s="51" t="s">
        <v>67</v>
      </c>
      <c r="BI574" s="51" t="s">
        <v>68</v>
      </c>
      <c r="BJ574" s="51" t="s">
        <v>62</v>
      </c>
      <c r="BK574" s="51" t="s">
        <v>63</v>
      </c>
      <c r="BL574" s="51" t="s">
        <v>64</v>
      </c>
      <c r="BM574" s="51"/>
      <c r="BN574" s="51"/>
    </row>
    <row r="575" spans="1:65" s="47" customFormat="1" ht="12.75" hidden="1">
      <c r="A575" s="49" t="s">
        <v>99</v>
      </c>
      <c r="B575" s="49">
        <v>2020</v>
      </c>
      <c r="C575" s="49">
        <v>1</v>
      </c>
      <c r="D575" s="49">
        <v>2</v>
      </c>
      <c r="E575" s="49">
        <v>3</v>
      </c>
      <c r="F575" s="49">
        <v>4</v>
      </c>
      <c r="G575" s="49">
        <v>5</v>
      </c>
      <c r="H575" s="49">
        <v>6</v>
      </c>
      <c r="I575" s="49">
        <v>7</v>
      </c>
      <c r="J575" s="49">
        <v>8</v>
      </c>
      <c r="K575" s="49">
        <v>9</v>
      </c>
      <c r="L575" s="49">
        <v>10</v>
      </c>
      <c r="M575" s="49">
        <v>11</v>
      </c>
      <c r="N575" s="49">
        <v>12</v>
      </c>
      <c r="O575" s="49">
        <v>13</v>
      </c>
      <c r="P575" s="49">
        <v>14</v>
      </c>
      <c r="Q575" s="49">
        <v>15</v>
      </c>
      <c r="R575" s="49">
        <v>16</v>
      </c>
      <c r="S575" s="49">
        <v>17</v>
      </c>
      <c r="T575" s="49">
        <v>18</v>
      </c>
      <c r="U575" s="49">
        <v>19</v>
      </c>
      <c r="V575" s="49">
        <v>20</v>
      </c>
      <c r="W575" s="49">
        <v>21</v>
      </c>
      <c r="X575" s="49">
        <v>22</v>
      </c>
      <c r="Y575" s="49">
        <v>23</v>
      </c>
      <c r="Z575" s="49">
        <v>24</v>
      </c>
      <c r="AA575" s="49">
        <v>25</v>
      </c>
      <c r="AB575" s="49">
        <v>26</v>
      </c>
      <c r="AC575" s="49">
        <v>27</v>
      </c>
      <c r="AD575" s="49">
        <v>28</v>
      </c>
      <c r="AE575" s="49">
        <v>29</v>
      </c>
      <c r="AF575" s="49">
        <v>30</v>
      </c>
      <c r="AG575" s="49">
        <v>31</v>
      </c>
      <c r="AH575" s="26"/>
      <c r="AI575" s="51" t="s">
        <v>65</v>
      </c>
      <c r="AJ575" s="51" t="s">
        <v>66</v>
      </c>
      <c r="AK575" s="51" t="s">
        <v>67</v>
      </c>
      <c r="AL575" s="51" t="s">
        <v>68</v>
      </c>
      <c r="AM575" s="51" t="s">
        <v>62</v>
      </c>
      <c r="AN575" s="51" t="s">
        <v>63</v>
      </c>
      <c r="AO575" s="51" t="s">
        <v>64</v>
      </c>
      <c r="AP575" s="51" t="s">
        <v>65</v>
      </c>
      <c r="AQ575" s="51" t="s">
        <v>66</v>
      </c>
      <c r="AR575" s="51" t="s">
        <v>67</v>
      </c>
      <c r="AS575" s="51" t="s">
        <v>68</v>
      </c>
      <c r="AT575" s="51" t="s">
        <v>62</v>
      </c>
      <c r="AU575" s="51" t="s">
        <v>63</v>
      </c>
      <c r="AV575" s="51" t="s">
        <v>64</v>
      </c>
      <c r="AW575" s="51" t="s">
        <v>65</v>
      </c>
      <c r="AX575" s="51" t="s">
        <v>66</v>
      </c>
      <c r="AY575" s="51" t="s">
        <v>67</v>
      </c>
      <c r="AZ575" s="51" t="s">
        <v>68</v>
      </c>
      <c r="BA575" s="51" t="s">
        <v>62</v>
      </c>
      <c r="BB575" s="51" t="s">
        <v>63</v>
      </c>
      <c r="BC575" s="51" t="s">
        <v>64</v>
      </c>
      <c r="BD575" s="51" t="s">
        <v>65</v>
      </c>
      <c r="BE575" s="51" t="s">
        <v>66</v>
      </c>
      <c r="BF575" s="51" t="s">
        <v>67</v>
      </c>
      <c r="BG575" s="51" t="s">
        <v>68</v>
      </c>
      <c r="BH575" s="51" t="s">
        <v>62</v>
      </c>
      <c r="BI575" s="51" t="s">
        <v>63</v>
      </c>
      <c r="BJ575" s="51" t="s">
        <v>64</v>
      </c>
      <c r="BK575" s="51" t="s">
        <v>65</v>
      </c>
      <c r="BL575" s="51" t="s">
        <v>66</v>
      </c>
      <c r="BM575" s="51" t="s">
        <v>67</v>
      </c>
    </row>
    <row r="576" spans="1:65" s="47" customFormat="1" ht="12.75" hidden="1">
      <c r="A576" s="49" t="s">
        <v>100</v>
      </c>
      <c r="B576" s="49">
        <v>2020</v>
      </c>
      <c r="C576" s="49">
        <v>1</v>
      </c>
      <c r="D576" s="49">
        <v>2</v>
      </c>
      <c r="E576" s="49">
        <v>3</v>
      </c>
      <c r="F576" s="49">
        <v>4</v>
      </c>
      <c r="G576" s="49">
        <v>5</v>
      </c>
      <c r="H576" s="49">
        <v>6</v>
      </c>
      <c r="I576" s="49">
        <v>7</v>
      </c>
      <c r="J576" s="49">
        <v>8</v>
      </c>
      <c r="K576" s="49">
        <v>9</v>
      </c>
      <c r="L576" s="49">
        <v>10</v>
      </c>
      <c r="M576" s="49">
        <v>11</v>
      </c>
      <c r="N576" s="49">
        <v>12</v>
      </c>
      <c r="O576" s="49">
        <v>13</v>
      </c>
      <c r="P576" s="49">
        <v>14</v>
      </c>
      <c r="Q576" s="49">
        <v>15</v>
      </c>
      <c r="R576" s="49">
        <v>16</v>
      </c>
      <c r="S576" s="49">
        <v>17</v>
      </c>
      <c r="T576" s="49">
        <v>18</v>
      </c>
      <c r="U576" s="49">
        <v>19</v>
      </c>
      <c r="V576" s="49">
        <v>20</v>
      </c>
      <c r="W576" s="49">
        <v>21</v>
      </c>
      <c r="X576" s="49">
        <v>22</v>
      </c>
      <c r="Y576" s="49">
        <v>23</v>
      </c>
      <c r="Z576" s="49">
        <v>24</v>
      </c>
      <c r="AA576" s="49">
        <v>25</v>
      </c>
      <c r="AB576" s="49">
        <v>26</v>
      </c>
      <c r="AC576" s="49">
        <v>27</v>
      </c>
      <c r="AD576" s="49">
        <v>28</v>
      </c>
      <c r="AE576" s="49">
        <v>29</v>
      </c>
      <c r="AF576" s="49">
        <v>30</v>
      </c>
      <c r="AG576" s="49"/>
      <c r="AH576" s="26"/>
      <c r="AI576" s="51" t="s">
        <v>68</v>
      </c>
      <c r="AJ576" s="51" t="s">
        <v>62</v>
      </c>
      <c r="AK576" s="51" t="s">
        <v>63</v>
      </c>
      <c r="AL576" s="51" t="s">
        <v>64</v>
      </c>
      <c r="AM576" s="51" t="s">
        <v>65</v>
      </c>
      <c r="AN576" s="51" t="s">
        <v>66</v>
      </c>
      <c r="AO576" s="51" t="s">
        <v>67</v>
      </c>
      <c r="AP576" s="51" t="s">
        <v>68</v>
      </c>
      <c r="AQ576" s="51" t="s">
        <v>62</v>
      </c>
      <c r="AR576" s="51" t="s">
        <v>63</v>
      </c>
      <c r="AS576" s="51" t="s">
        <v>64</v>
      </c>
      <c r="AT576" s="51" t="s">
        <v>65</v>
      </c>
      <c r="AU576" s="51" t="s">
        <v>66</v>
      </c>
      <c r="AV576" s="51" t="s">
        <v>67</v>
      </c>
      <c r="AW576" s="51" t="s">
        <v>68</v>
      </c>
      <c r="AX576" s="51" t="s">
        <v>62</v>
      </c>
      <c r="AY576" s="51" t="s">
        <v>63</v>
      </c>
      <c r="AZ576" s="51" t="s">
        <v>64</v>
      </c>
      <c r="BA576" s="51" t="s">
        <v>65</v>
      </c>
      <c r="BB576" s="51" t="s">
        <v>66</v>
      </c>
      <c r="BC576" s="51" t="s">
        <v>67</v>
      </c>
      <c r="BD576" s="51" t="s">
        <v>68</v>
      </c>
      <c r="BE576" s="51" t="s">
        <v>62</v>
      </c>
      <c r="BF576" s="51" t="s">
        <v>63</v>
      </c>
      <c r="BG576" s="51" t="s">
        <v>64</v>
      </c>
      <c r="BH576" s="51" t="s">
        <v>65</v>
      </c>
      <c r="BI576" s="51" t="s">
        <v>66</v>
      </c>
      <c r="BJ576" s="51" t="s">
        <v>67</v>
      </c>
      <c r="BK576" s="51" t="s">
        <v>68</v>
      </c>
      <c r="BL576" s="51" t="s">
        <v>62</v>
      </c>
      <c r="BM576" s="51"/>
    </row>
    <row r="577" spans="1:65" s="47" customFormat="1" ht="12.75" hidden="1">
      <c r="A577" s="49" t="s">
        <v>101</v>
      </c>
      <c r="B577" s="49">
        <v>2020</v>
      </c>
      <c r="C577" s="49">
        <v>1</v>
      </c>
      <c r="D577" s="49">
        <v>2</v>
      </c>
      <c r="E577" s="49">
        <v>3</v>
      </c>
      <c r="F577" s="49">
        <v>4</v>
      </c>
      <c r="G577" s="49">
        <v>5</v>
      </c>
      <c r="H577" s="49">
        <v>6</v>
      </c>
      <c r="I577" s="49">
        <v>7</v>
      </c>
      <c r="J577" s="49">
        <v>8</v>
      </c>
      <c r="K577" s="49">
        <v>9</v>
      </c>
      <c r="L577" s="49">
        <v>10</v>
      </c>
      <c r="M577" s="49">
        <v>11</v>
      </c>
      <c r="N577" s="49">
        <v>12</v>
      </c>
      <c r="O577" s="49">
        <v>13</v>
      </c>
      <c r="P577" s="49">
        <v>14</v>
      </c>
      <c r="Q577" s="49">
        <v>15</v>
      </c>
      <c r="R577" s="49">
        <v>16</v>
      </c>
      <c r="S577" s="49">
        <v>17</v>
      </c>
      <c r="T577" s="49">
        <v>18</v>
      </c>
      <c r="U577" s="49">
        <v>19</v>
      </c>
      <c r="V577" s="49">
        <v>20</v>
      </c>
      <c r="W577" s="49">
        <v>21</v>
      </c>
      <c r="X577" s="49">
        <v>22</v>
      </c>
      <c r="Y577" s="49">
        <v>23</v>
      </c>
      <c r="Z577" s="49">
        <v>24</v>
      </c>
      <c r="AA577" s="49">
        <v>25</v>
      </c>
      <c r="AB577" s="49">
        <v>26</v>
      </c>
      <c r="AC577" s="49">
        <v>27</v>
      </c>
      <c r="AD577" s="49">
        <v>28</v>
      </c>
      <c r="AE577" s="49">
        <v>29</v>
      </c>
      <c r="AF577" s="49">
        <v>30</v>
      </c>
      <c r="AG577" s="49">
        <v>31</v>
      </c>
      <c r="AH577" s="26"/>
      <c r="AI577" s="51" t="s">
        <v>63</v>
      </c>
      <c r="AJ577" s="51" t="s">
        <v>64</v>
      </c>
      <c r="AK577" s="51" t="s">
        <v>65</v>
      </c>
      <c r="AL577" s="51" t="s">
        <v>66</v>
      </c>
      <c r="AM577" s="51" t="s">
        <v>67</v>
      </c>
      <c r="AN577" s="51" t="s">
        <v>68</v>
      </c>
      <c r="AO577" s="51" t="s">
        <v>62</v>
      </c>
      <c r="AP577" s="51" t="s">
        <v>63</v>
      </c>
      <c r="AQ577" s="51" t="s">
        <v>64</v>
      </c>
      <c r="AR577" s="51" t="s">
        <v>65</v>
      </c>
      <c r="AS577" s="51" t="s">
        <v>66</v>
      </c>
      <c r="AT577" s="51" t="s">
        <v>67</v>
      </c>
      <c r="AU577" s="51" t="s">
        <v>68</v>
      </c>
      <c r="AV577" s="51" t="s">
        <v>62</v>
      </c>
      <c r="AW577" s="51" t="s">
        <v>63</v>
      </c>
      <c r="AX577" s="51" t="s">
        <v>64</v>
      </c>
      <c r="AY577" s="51" t="s">
        <v>65</v>
      </c>
      <c r="AZ577" s="51" t="s">
        <v>66</v>
      </c>
      <c r="BA577" s="51" t="s">
        <v>67</v>
      </c>
      <c r="BB577" s="51" t="s">
        <v>68</v>
      </c>
      <c r="BC577" s="51" t="s">
        <v>62</v>
      </c>
      <c r="BD577" s="51" t="s">
        <v>63</v>
      </c>
      <c r="BE577" s="51" t="s">
        <v>64</v>
      </c>
      <c r="BF577" s="51" t="s">
        <v>65</v>
      </c>
      <c r="BG577" s="51" t="s">
        <v>66</v>
      </c>
      <c r="BH577" s="51" t="s">
        <v>67</v>
      </c>
      <c r="BI577" s="51" t="s">
        <v>68</v>
      </c>
      <c r="BJ577" s="51" t="s">
        <v>62</v>
      </c>
      <c r="BK577" s="51" t="s">
        <v>63</v>
      </c>
      <c r="BL577" s="51" t="s">
        <v>64</v>
      </c>
      <c r="BM577" s="51" t="s">
        <v>65</v>
      </c>
    </row>
    <row r="578" spans="1:65" s="47" customFormat="1" ht="12.75" hidden="1">
      <c r="A578" s="49" t="s">
        <v>102</v>
      </c>
      <c r="B578" s="49">
        <v>2020</v>
      </c>
      <c r="C578" s="49">
        <v>1</v>
      </c>
      <c r="D578" s="49">
        <v>2</v>
      </c>
      <c r="E578" s="49">
        <v>3</v>
      </c>
      <c r="F578" s="49">
        <v>4</v>
      </c>
      <c r="G578" s="49">
        <v>5</v>
      </c>
      <c r="H578" s="49">
        <v>6</v>
      </c>
      <c r="I578" s="49">
        <v>7</v>
      </c>
      <c r="J578" s="49">
        <v>8</v>
      </c>
      <c r="K578" s="49">
        <v>9</v>
      </c>
      <c r="L578" s="49">
        <v>10</v>
      </c>
      <c r="M578" s="49">
        <v>11</v>
      </c>
      <c r="N578" s="49">
        <v>12</v>
      </c>
      <c r="O578" s="49">
        <v>13</v>
      </c>
      <c r="P578" s="49">
        <v>14</v>
      </c>
      <c r="Q578" s="49">
        <v>15</v>
      </c>
      <c r="R578" s="49">
        <v>16</v>
      </c>
      <c r="S578" s="49">
        <v>17</v>
      </c>
      <c r="T578" s="49">
        <v>18</v>
      </c>
      <c r="U578" s="49">
        <v>19</v>
      </c>
      <c r="V578" s="49">
        <v>20</v>
      </c>
      <c r="W578" s="49">
        <v>21</v>
      </c>
      <c r="X578" s="49">
        <v>22</v>
      </c>
      <c r="Y578" s="49">
        <v>23</v>
      </c>
      <c r="Z578" s="49">
        <v>24</v>
      </c>
      <c r="AA578" s="49">
        <v>25</v>
      </c>
      <c r="AB578" s="49">
        <v>26</v>
      </c>
      <c r="AC578" s="49">
        <v>27</v>
      </c>
      <c r="AD578" s="49">
        <v>28</v>
      </c>
      <c r="AE578" s="49">
        <v>29</v>
      </c>
      <c r="AF578" s="49">
        <v>30</v>
      </c>
      <c r="AG578" s="49">
        <v>31</v>
      </c>
      <c r="AH578" s="26"/>
      <c r="AI578" s="51" t="s">
        <v>66</v>
      </c>
      <c r="AJ578" s="51" t="s">
        <v>67</v>
      </c>
      <c r="AK578" s="51" t="s">
        <v>68</v>
      </c>
      <c r="AL578" s="51" t="s">
        <v>62</v>
      </c>
      <c r="AM578" s="51" t="s">
        <v>63</v>
      </c>
      <c r="AN578" s="51" t="s">
        <v>64</v>
      </c>
      <c r="AO578" s="51" t="s">
        <v>65</v>
      </c>
      <c r="AP578" s="51" t="s">
        <v>66</v>
      </c>
      <c r="AQ578" s="51" t="s">
        <v>67</v>
      </c>
      <c r="AR578" s="51" t="s">
        <v>68</v>
      </c>
      <c r="AS578" s="51" t="s">
        <v>62</v>
      </c>
      <c r="AT578" s="51" t="s">
        <v>63</v>
      </c>
      <c r="AU578" s="51" t="s">
        <v>64</v>
      </c>
      <c r="AV578" s="51" t="s">
        <v>65</v>
      </c>
      <c r="AW578" s="51" t="s">
        <v>66</v>
      </c>
      <c r="AX578" s="51" t="s">
        <v>67</v>
      </c>
      <c r="AY578" s="51" t="s">
        <v>68</v>
      </c>
      <c r="AZ578" s="51" t="s">
        <v>62</v>
      </c>
      <c r="BA578" s="51" t="s">
        <v>63</v>
      </c>
      <c r="BB578" s="51" t="s">
        <v>64</v>
      </c>
      <c r="BC578" s="51" t="s">
        <v>65</v>
      </c>
      <c r="BD578" s="51" t="s">
        <v>66</v>
      </c>
      <c r="BE578" s="51" t="s">
        <v>67</v>
      </c>
      <c r="BF578" s="51" t="s">
        <v>68</v>
      </c>
      <c r="BG578" s="51" t="s">
        <v>62</v>
      </c>
      <c r="BH578" s="51" t="s">
        <v>63</v>
      </c>
      <c r="BI578" s="51" t="s">
        <v>64</v>
      </c>
      <c r="BJ578" s="51" t="s">
        <v>65</v>
      </c>
      <c r="BK578" s="51" t="s">
        <v>66</v>
      </c>
      <c r="BL578" s="51" t="s">
        <v>67</v>
      </c>
      <c r="BM578" s="51" t="s">
        <v>68</v>
      </c>
    </row>
    <row r="579" spans="1:65" s="47" customFormat="1" ht="12.75" hidden="1">
      <c r="A579" s="49" t="s">
        <v>103</v>
      </c>
      <c r="B579" s="49">
        <v>2020</v>
      </c>
      <c r="C579" s="49">
        <v>1</v>
      </c>
      <c r="D579" s="49">
        <v>2</v>
      </c>
      <c r="E579" s="49">
        <v>3</v>
      </c>
      <c r="F579" s="49">
        <v>4</v>
      </c>
      <c r="G579" s="49">
        <v>5</v>
      </c>
      <c r="H579" s="49">
        <v>6</v>
      </c>
      <c r="I579" s="49">
        <v>7</v>
      </c>
      <c r="J579" s="49">
        <v>8</v>
      </c>
      <c r="K579" s="49">
        <v>9</v>
      </c>
      <c r="L579" s="49">
        <v>10</v>
      </c>
      <c r="M579" s="49">
        <v>11</v>
      </c>
      <c r="N579" s="49">
        <v>12</v>
      </c>
      <c r="O579" s="49">
        <v>13</v>
      </c>
      <c r="P579" s="49">
        <v>14</v>
      </c>
      <c r="Q579" s="49">
        <v>15</v>
      </c>
      <c r="R579" s="49">
        <v>16</v>
      </c>
      <c r="S579" s="49">
        <v>17</v>
      </c>
      <c r="T579" s="49">
        <v>18</v>
      </c>
      <c r="U579" s="49">
        <v>19</v>
      </c>
      <c r="V579" s="49">
        <v>20</v>
      </c>
      <c r="W579" s="49">
        <v>21</v>
      </c>
      <c r="X579" s="49">
        <v>22</v>
      </c>
      <c r="Y579" s="49">
        <v>23</v>
      </c>
      <c r="Z579" s="49">
        <v>24</v>
      </c>
      <c r="AA579" s="49">
        <v>25</v>
      </c>
      <c r="AB579" s="49">
        <v>26</v>
      </c>
      <c r="AC579" s="49">
        <v>27</v>
      </c>
      <c r="AD579" s="49">
        <v>28</v>
      </c>
      <c r="AE579" s="49">
        <v>29</v>
      </c>
      <c r="AF579" s="49">
        <v>30</v>
      </c>
      <c r="AG579" s="49"/>
      <c r="AH579" s="26"/>
      <c r="AI579" s="51" t="s">
        <v>62</v>
      </c>
      <c r="AJ579" s="51" t="s">
        <v>63</v>
      </c>
      <c r="AK579" s="51" t="s">
        <v>64</v>
      </c>
      <c r="AL579" s="51" t="s">
        <v>65</v>
      </c>
      <c r="AM579" s="51" t="s">
        <v>66</v>
      </c>
      <c r="AN579" s="51" t="s">
        <v>67</v>
      </c>
      <c r="AO579" s="51" t="s">
        <v>68</v>
      </c>
      <c r="AP579" s="51" t="s">
        <v>62</v>
      </c>
      <c r="AQ579" s="51" t="s">
        <v>63</v>
      </c>
      <c r="AR579" s="51" t="s">
        <v>64</v>
      </c>
      <c r="AS579" s="51" t="s">
        <v>65</v>
      </c>
      <c r="AT579" s="51" t="s">
        <v>66</v>
      </c>
      <c r="AU579" s="51" t="s">
        <v>67</v>
      </c>
      <c r="AV579" s="51" t="s">
        <v>68</v>
      </c>
      <c r="AW579" s="51" t="s">
        <v>62</v>
      </c>
      <c r="AX579" s="51" t="s">
        <v>63</v>
      </c>
      <c r="AY579" s="51" t="s">
        <v>64</v>
      </c>
      <c r="AZ579" s="51" t="s">
        <v>65</v>
      </c>
      <c r="BA579" s="51" t="s">
        <v>66</v>
      </c>
      <c r="BB579" s="51" t="s">
        <v>67</v>
      </c>
      <c r="BC579" s="51" t="s">
        <v>68</v>
      </c>
      <c r="BD579" s="51" t="s">
        <v>62</v>
      </c>
      <c r="BE579" s="51" t="s">
        <v>63</v>
      </c>
      <c r="BF579" s="51" t="s">
        <v>64</v>
      </c>
      <c r="BG579" s="51" t="s">
        <v>65</v>
      </c>
      <c r="BH579" s="51" t="s">
        <v>66</v>
      </c>
      <c r="BI579" s="51" t="s">
        <v>67</v>
      </c>
      <c r="BJ579" s="51" t="s">
        <v>68</v>
      </c>
      <c r="BK579" s="51" t="s">
        <v>62</v>
      </c>
      <c r="BL579" s="51" t="s">
        <v>63</v>
      </c>
      <c r="BM579" s="51"/>
    </row>
    <row r="580" spans="1:65" s="47" customFormat="1" ht="12.75" hidden="1">
      <c r="A580" s="49" t="s">
        <v>104</v>
      </c>
      <c r="B580" s="49">
        <v>2020</v>
      </c>
      <c r="C580" s="49">
        <v>1</v>
      </c>
      <c r="D580" s="49">
        <v>2</v>
      </c>
      <c r="E580" s="49">
        <v>3</v>
      </c>
      <c r="F580" s="49">
        <v>4</v>
      </c>
      <c r="G580" s="49">
        <v>5</v>
      </c>
      <c r="H580" s="49">
        <v>6</v>
      </c>
      <c r="I580" s="49">
        <v>7</v>
      </c>
      <c r="J580" s="49">
        <v>8</v>
      </c>
      <c r="K580" s="49">
        <v>9</v>
      </c>
      <c r="L580" s="49">
        <v>10</v>
      </c>
      <c r="M580" s="49">
        <v>11</v>
      </c>
      <c r="N580" s="49">
        <v>12</v>
      </c>
      <c r="O580" s="49">
        <v>13</v>
      </c>
      <c r="P580" s="49">
        <v>14</v>
      </c>
      <c r="Q580" s="49">
        <v>15</v>
      </c>
      <c r="R580" s="49">
        <v>16</v>
      </c>
      <c r="S580" s="49">
        <v>17</v>
      </c>
      <c r="T580" s="49">
        <v>18</v>
      </c>
      <c r="U580" s="49">
        <v>19</v>
      </c>
      <c r="V580" s="49">
        <v>20</v>
      </c>
      <c r="W580" s="49">
        <v>21</v>
      </c>
      <c r="X580" s="49">
        <v>22</v>
      </c>
      <c r="Y580" s="49">
        <v>23</v>
      </c>
      <c r="Z580" s="49">
        <v>24</v>
      </c>
      <c r="AA580" s="49">
        <v>25</v>
      </c>
      <c r="AB580" s="49">
        <v>26</v>
      </c>
      <c r="AC580" s="49">
        <v>27</v>
      </c>
      <c r="AD580" s="49">
        <v>28</v>
      </c>
      <c r="AE580" s="49">
        <v>29</v>
      </c>
      <c r="AF580" s="49">
        <v>30</v>
      </c>
      <c r="AG580" s="49">
        <v>31</v>
      </c>
      <c r="AH580" s="26"/>
      <c r="AI580" s="51" t="s">
        <v>64</v>
      </c>
      <c r="AJ580" s="51" t="s">
        <v>65</v>
      </c>
      <c r="AK580" s="51" t="s">
        <v>66</v>
      </c>
      <c r="AL580" s="51" t="s">
        <v>67</v>
      </c>
      <c r="AM580" s="51" t="s">
        <v>68</v>
      </c>
      <c r="AN580" s="51" t="s">
        <v>62</v>
      </c>
      <c r="AO580" s="51" t="s">
        <v>63</v>
      </c>
      <c r="AP580" s="51" t="s">
        <v>64</v>
      </c>
      <c r="AQ580" s="51" t="s">
        <v>65</v>
      </c>
      <c r="AR580" s="51" t="s">
        <v>66</v>
      </c>
      <c r="AS580" s="51" t="s">
        <v>67</v>
      </c>
      <c r="AT580" s="51" t="s">
        <v>68</v>
      </c>
      <c r="AU580" s="51" t="s">
        <v>62</v>
      </c>
      <c r="AV580" s="51" t="s">
        <v>63</v>
      </c>
      <c r="AW580" s="51" t="s">
        <v>64</v>
      </c>
      <c r="AX580" s="51" t="s">
        <v>65</v>
      </c>
      <c r="AY580" s="51" t="s">
        <v>66</v>
      </c>
      <c r="AZ580" s="51" t="s">
        <v>67</v>
      </c>
      <c r="BA580" s="51" t="s">
        <v>68</v>
      </c>
      <c r="BB580" s="51" t="s">
        <v>62</v>
      </c>
      <c r="BC580" s="51" t="s">
        <v>63</v>
      </c>
      <c r="BD580" s="51" t="s">
        <v>64</v>
      </c>
      <c r="BE580" s="51" t="s">
        <v>65</v>
      </c>
      <c r="BF580" s="51" t="s">
        <v>66</v>
      </c>
      <c r="BG580" s="51" t="s">
        <v>67</v>
      </c>
      <c r="BH580" s="51" t="s">
        <v>68</v>
      </c>
      <c r="BI580" s="51" t="s">
        <v>62</v>
      </c>
      <c r="BJ580" s="51" t="s">
        <v>63</v>
      </c>
      <c r="BK580" s="51" t="s">
        <v>64</v>
      </c>
      <c r="BL580" s="51" t="s">
        <v>65</v>
      </c>
      <c r="BM580" s="51" t="s">
        <v>66</v>
      </c>
    </row>
    <row r="581" spans="1:65" s="47" customFormat="1" ht="12.75" hidden="1">
      <c r="A581" s="49" t="s">
        <v>105</v>
      </c>
      <c r="B581" s="49">
        <v>2020</v>
      </c>
      <c r="C581" s="49">
        <v>1</v>
      </c>
      <c r="D581" s="49">
        <v>2</v>
      </c>
      <c r="E581" s="49">
        <v>3</v>
      </c>
      <c r="F581" s="49">
        <v>4</v>
      </c>
      <c r="G581" s="49">
        <v>5</v>
      </c>
      <c r="H581" s="49">
        <v>6</v>
      </c>
      <c r="I581" s="49">
        <v>7</v>
      </c>
      <c r="J581" s="49">
        <v>8</v>
      </c>
      <c r="K581" s="49">
        <v>9</v>
      </c>
      <c r="L581" s="49">
        <v>10</v>
      </c>
      <c r="M581" s="49">
        <v>11</v>
      </c>
      <c r="N581" s="49">
        <v>12</v>
      </c>
      <c r="O581" s="49">
        <v>13</v>
      </c>
      <c r="P581" s="49">
        <v>14</v>
      </c>
      <c r="Q581" s="49">
        <v>15</v>
      </c>
      <c r="R581" s="49">
        <v>16</v>
      </c>
      <c r="S581" s="49">
        <v>17</v>
      </c>
      <c r="T581" s="49">
        <v>18</v>
      </c>
      <c r="U581" s="49">
        <v>19</v>
      </c>
      <c r="V581" s="49">
        <v>20</v>
      </c>
      <c r="W581" s="49">
        <v>21</v>
      </c>
      <c r="X581" s="49">
        <v>22</v>
      </c>
      <c r="Y581" s="49">
        <v>23</v>
      </c>
      <c r="Z581" s="49">
        <v>24</v>
      </c>
      <c r="AA581" s="49">
        <v>25</v>
      </c>
      <c r="AB581" s="49">
        <v>26</v>
      </c>
      <c r="AC581" s="49">
        <v>27</v>
      </c>
      <c r="AD581" s="49">
        <v>28</v>
      </c>
      <c r="AE581" s="49">
        <v>29</v>
      </c>
      <c r="AF581" s="49">
        <v>30</v>
      </c>
      <c r="AG581" s="49"/>
      <c r="AH581" s="26"/>
      <c r="AI581" s="51" t="s">
        <v>67</v>
      </c>
      <c r="AJ581" s="51" t="s">
        <v>68</v>
      </c>
      <c r="AK581" s="51" t="s">
        <v>62</v>
      </c>
      <c r="AL581" s="51" t="s">
        <v>63</v>
      </c>
      <c r="AM581" s="51" t="s">
        <v>64</v>
      </c>
      <c r="AN581" s="51" t="s">
        <v>65</v>
      </c>
      <c r="AO581" s="51" t="s">
        <v>66</v>
      </c>
      <c r="AP581" s="51" t="s">
        <v>67</v>
      </c>
      <c r="AQ581" s="51" t="s">
        <v>68</v>
      </c>
      <c r="AR581" s="51" t="s">
        <v>62</v>
      </c>
      <c r="AS581" s="51" t="s">
        <v>63</v>
      </c>
      <c r="AT581" s="51" t="s">
        <v>64</v>
      </c>
      <c r="AU581" s="51" t="s">
        <v>65</v>
      </c>
      <c r="AV581" s="51" t="s">
        <v>66</v>
      </c>
      <c r="AW581" s="51" t="s">
        <v>67</v>
      </c>
      <c r="AX581" s="51" t="s">
        <v>68</v>
      </c>
      <c r="AY581" s="51" t="s">
        <v>62</v>
      </c>
      <c r="AZ581" s="51" t="s">
        <v>63</v>
      </c>
      <c r="BA581" s="51" t="s">
        <v>64</v>
      </c>
      <c r="BB581" s="51" t="s">
        <v>65</v>
      </c>
      <c r="BC581" s="51" t="s">
        <v>66</v>
      </c>
      <c r="BD581" s="51" t="s">
        <v>67</v>
      </c>
      <c r="BE581" s="51" t="s">
        <v>68</v>
      </c>
      <c r="BF581" s="51" t="s">
        <v>62</v>
      </c>
      <c r="BG581" s="51" t="s">
        <v>63</v>
      </c>
      <c r="BH581" s="51" t="s">
        <v>64</v>
      </c>
      <c r="BI581" s="51" t="s">
        <v>65</v>
      </c>
      <c r="BJ581" s="51" t="s">
        <v>66</v>
      </c>
      <c r="BK581" s="51" t="s">
        <v>67</v>
      </c>
      <c r="BL581" s="51" t="s">
        <v>68</v>
      </c>
      <c r="BM581" s="51"/>
    </row>
    <row r="582" spans="1:65" s="47" customFormat="1" ht="12.75" hidden="1">
      <c r="A582" s="49" t="s">
        <v>106</v>
      </c>
      <c r="B582" s="49">
        <v>2020</v>
      </c>
      <c r="C582" s="49">
        <v>1</v>
      </c>
      <c r="D582" s="49">
        <v>2</v>
      </c>
      <c r="E582" s="49">
        <v>3</v>
      </c>
      <c r="F582" s="49">
        <v>4</v>
      </c>
      <c r="G582" s="49">
        <v>5</v>
      </c>
      <c r="H582" s="49">
        <v>6</v>
      </c>
      <c r="I582" s="49">
        <v>7</v>
      </c>
      <c r="J582" s="49">
        <v>8</v>
      </c>
      <c r="K582" s="49">
        <v>9</v>
      </c>
      <c r="L582" s="49">
        <v>10</v>
      </c>
      <c r="M582" s="49">
        <v>11</v>
      </c>
      <c r="N582" s="49">
        <v>12</v>
      </c>
      <c r="O582" s="49">
        <v>13</v>
      </c>
      <c r="P582" s="49">
        <v>14</v>
      </c>
      <c r="Q582" s="49">
        <v>15</v>
      </c>
      <c r="R582" s="49">
        <v>16</v>
      </c>
      <c r="S582" s="49">
        <v>17</v>
      </c>
      <c r="T582" s="49">
        <v>18</v>
      </c>
      <c r="U582" s="49">
        <v>19</v>
      </c>
      <c r="V582" s="49">
        <v>20</v>
      </c>
      <c r="W582" s="49">
        <v>21</v>
      </c>
      <c r="X582" s="49">
        <v>22</v>
      </c>
      <c r="Y582" s="49">
        <v>23</v>
      </c>
      <c r="Z582" s="49">
        <v>24</v>
      </c>
      <c r="AA582" s="49">
        <v>25</v>
      </c>
      <c r="AB582" s="49">
        <v>26</v>
      </c>
      <c r="AC582" s="49">
        <v>27</v>
      </c>
      <c r="AD582" s="49">
        <v>28</v>
      </c>
      <c r="AE582" s="49">
        <v>29</v>
      </c>
      <c r="AF582" s="49">
        <v>30</v>
      </c>
      <c r="AG582" s="49">
        <v>31</v>
      </c>
      <c r="AH582" s="26"/>
      <c r="AI582" s="51" t="s">
        <v>62</v>
      </c>
      <c r="AJ582" s="51" t="s">
        <v>63</v>
      </c>
      <c r="AK582" s="51" t="s">
        <v>64</v>
      </c>
      <c r="AL582" s="51" t="s">
        <v>65</v>
      </c>
      <c r="AM582" s="51" t="s">
        <v>66</v>
      </c>
      <c r="AN582" s="51" t="s">
        <v>67</v>
      </c>
      <c r="AO582" s="51" t="s">
        <v>68</v>
      </c>
      <c r="AP582" s="51" t="s">
        <v>62</v>
      </c>
      <c r="AQ582" s="51" t="s">
        <v>63</v>
      </c>
      <c r="AR582" s="51" t="s">
        <v>64</v>
      </c>
      <c r="AS582" s="51" t="s">
        <v>65</v>
      </c>
      <c r="AT582" s="51" t="s">
        <v>66</v>
      </c>
      <c r="AU582" s="51" t="s">
        <v>67</v>
      </c>
      <c r="AV582" s="51" t="s">
        <v>68</v>
      </c>
      <c r="AW582" s="51" t="s">
        <v>62</v>
      </c>
      <c r="AX582" s="51" t="s">
        <v>63</v>
      </c>
      <c r="AY582" s="51" t="s">
        <v>64</v>
      </c>
      <c r="AZ582" s="51" t="s">
        <v>65</v>
      </c>
      <c r="BA582" s="51" t="s">
        <v>66</v>
      </c>
      <c r="BB582" s="51" t="s">
        <v>67</v>
      </c>
      <c r="BC582" s="51" t="s">
        <v>68</v>
      </c>
      <c r="BD582" s="51" t="s">
        <v>62</v>
      </c>
      <c r="BE582" s="51" t="s">
        <v>63</v>
      </c>
      <c r="BF582" s="51" t="s">
        <v>64</v>
      </c>
      <c r="BG582" s="51" t="s">
        <v>65</v>
      </c>
      <c r="BH582" s="51" t="s">
        <v>66</v>
      </c>
      <c r="BI582" s="51" t="s">
        <v>67</v>
      </c>
      <c r="BJ582" s="51" t="s">
        <v>68</v>
      </c>
      <c r="BK582" s="51" t="s">
        <v>62</v>
      </c>
      <c r="BL582" s="51" t="s">
        <v>63</v>
      </c>
      <c r="BM582" s="51" t="s">
        <v>64</v>
      </c>
    </row>
    <row r="583" spans="1:38" s="1" customFormat="1" ht="14.25" hidden="1">
      <c r="A583" s="47"/>
      <c r="AK583" s="52"/>
      <c r="AL583" s="53"/>
    </row>
    <row r="584" spans="1:38" s="1" customFormat="1" ht="14.25" hidden="1">
      <c r="A584" s="47"/>
      <c r="AK584" s="52"/>
      <c r="AL584" s="53"/>
    </row>
    <row r="585" spans="1:38" s="1" customFormat="1" ht="14.25" hidden="1">
      <c r="A585" s="47"/>
      <c r="AK585" s="52"/>
      <c r="AL585" s="53"/>
    </row>
    <row r="586" spans="1:38" s="1" customFormat="1" ht="14.25" hidden="1">
      <c r="A586" s="47"/>
      <c r="AK586" s="52"/>
      <c r="AL586" s="53"/>
    </row>
    <row r="587" spans="1:39" s="1" customFormat="1" ht="15" hidden="1" thickBot="1">
      <c r="A587" s="47"/>
      <c r="AK587" s="52"/>
      <c r="AL587" s="52"/>
      <c r="AM587" s="53"/>
    </row>
    <row r="588" spans="1:39" s="1" customFormat="1" ht="14.25" customHeight="1" hidden="1" thickBot="1">
      <c r="A588" s="47"/>
      <c r="E588" s="75" t="s">
        <v>107</v>
      </c>
      <c r="AK588" s="52"/>
      <c r="AL588" s="52"/>
      <c r="AM588" s="53"/>
    </row>
    <row r="589" spans="1:76" s="23" customFormat="1" ht="14.25" customHeight="1" hidden="1">
      <c r="A589" s="22"/>
      <c r="E589" s="76" t="s">
        <v>51</v>
      </c>
      <c r="AK589" s="24"/>
      <c r="AL589" s="24"/>
      <c r="AM589" s="25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</row>
    <row r="590" ht="12.75" hidden="1">
      <c r="E590" s="77" t="s">
        <v>57</v>
      </c>
    </row>
    <row r="591" ht="12.75" hidden="1">
      <c r="E591" s="77" t="s">
        <v>52</v>
      </c>
    </row>
    <row r="592" ht="12.75" hidden="1">
      <c r="E592" s="77" t="s">
        <v>53</v>
      </c>
    </row>
    <row r="593" ht="12.75" hidden="1">
      <c r="E593" s="77" t="s">
        <v>54</v>
      </c>
    </row>
    <row r="594" ht="12.75" hidden="1">
      <c r="E594" s="77" t="s">
        <v>55</v>
      </c>
    </row>
    <row r="595" ht="13.5" hidden="1" thickBot="1">
      <c r="E595" s="78" t="s">
        <v>71</v>
      </c>
    </row>
    <row r="596" ht="12.75" hidden="1">
      <c r="E596" s="79" t="s">
        <v>70</v>
      </c>
    </row>
    <row r="597" ht="12.75" hidden="1">
      <c r="E597" s="80" t="s">
        <v>69</v>
      </c>
    </row>
    <row r="598" ht="12.75" hidden="1">
      <c r="E598" s="77" t="s">
        <v>58</v>
      </c>
    </row>
    <row r="599" ht="12.75" hidden="1">
      <c r="E599" s="77" t="s">
        <v>59</v>
      </c>
    </row>
    <row r="600" ht="24" hidden="1">
      <c r="E600" s="77" t="s">
        <v>108</v>
      </c>
    </row>
    <row r="601" ht="24" hidden="1">
      <c r="E601" s="77" t="s">
        <v>61</v>
      </c>
    </row>
    <row r="602" s="3" customFormat="1" ht="24.75" hidden="1" thickBot="1">
      <c r="E602" s="81" t="s">
        <v>109</v>
      </c>
    </row>
    <row r="603" ht="12.75" hidden="1"/>
  </sheetData>
  <sheetProtection password="CCC7" sheet="1"/>
  <mergeCells count="132">
    <mergeCell ref="F186:L186"/>
    <mergeCell ref="AB184:AK184"/>
    <mergeCell ref="AB185:AK185"/>
    <mergeCell ref="AB186:AK186"/>
    <mergeCell ref="C180:AE180"/>
    <mergeCell ref="C181:AE181"/>
    <mergeCell ref="C182:AE182"/>
    <mergeCell ref="C183:AE183"/>
    <mergeCell ref="B186:C186"/>
    <mergeCell ref="B184:C184"/>
    <mergeCell ref="B185:C185"/>
    <mergeCell ref="F184:L184"/>
    <mergeCell ref="Z176:AA176"/>
    <mergeCell ref="C179:AE179"/>
    <mergeCell ref="P176:V176"/>
    <mergeCell ref="D176:M176"/>
    <mergeCell ref="C178:AE178"/>
    <mergeCell ref="W176:X176"/>
    <mergeCell ref="F185:L185"/>
    <mergeCell ref="A162:A173"/>
    <mergeCell ref="B162:B173"/>
    <mergeCell ref="C162:C173"/>
    <mergeCell ref="D162:D173"/>
    <mergeCell ref="AL162:AL167"/>
    <mergeCell ref="AM162:AM173"/>
    <mergeCell ref="AL171:AL173"/>
    <mergeCell ref="A150:A161"/>
    <mergeCell ref="B150:B161"/>
    <mergeCell ref="C150:C161"/>
    <mergeCell ref="D150:D161"/>
    <mergeCell ref="AL150:AL155"/>
    <mergeCell ref="AM150:AM161"/>
    <mergeCell ref="AL159:AL161"/>
    <mergeCell ref="D126:D137"/>
    <mergeCell ref="AL126:AL131"/>
    <mergeCell ref="AM126:AM137"/>
    <mergeCell ref="AL135:AL137"/>
    <mergeCell ref="A138:A149"/>
    <mergeCell ref="B138:B149"/>
    <mergeCell ref="C138:C149"/>
    <mergeCell ref="D138:D149"/>
    <mergeCell ref="A114:A125"/>
    <mergeCell ref="B114:B125"/>
    <mergeCell ref="C114:C125"/>
    <mergeCell ref="D114:D125"/>
    <mergeCell ref="AL138:AL143"/>
    <mergeCell ref="AM138:AM149"/>
    <mergeCell ref="AL147:AL149"/>
    <mergeCell ref="A126:A137"/>
    <mergeCell ref="B126:B137"/>
    <mergeCell ref="C126:C137"/>
    <mergeCell ref="AL114:AL119"/>
    <mergeCell ref="AM114:AM125"/>
    <mergeCell ref="AL123:AL125"/>
    <mergeCell ref="A102:A113"/>
    <mergeCell ref="B102:B113"/>
    <mergeCell ref="C102:C113"/>
    <mergeCell ref="D102:D113"/>
    <mergeCell ref="AL102:AL107"/>
    <mergeCell ref="AM102:AM113"/>
    <mergeCell ref="AL111:AL113"/>
    <mergeCell ref="D78:D89"/>
    <mergeCell ref="AL78:AL83"/>
    <mergeCell ref="AM78:AM89"/>
    <mergeCell ref="AL87:AL89"/>
    <mergeCell ref="A90:A101"/>
    <mergeCell ref="B90:B101"/>
    <mergeCell ref="C90:C101"/>
    <mergeCell ref="D90:D101"/>
    <mergeCell ref="A66:A77"/>
    <mergeCell ref="B66:B77"/>
    <mergeCell ref="C66:C77"/>
    <mergeCell ref="D66:D77"/>
    <mergeCell ref="AL90:AL95"/>
    <mergeCell ref="AM90:AM101"/>
    <mergeCell ref="AL99:AL101"/>
    <mergeCell ref="A78:A89"/>
    <mergeCell ref="B78:B89"/>
    <mergeCell ref="C78:C89"/>
    <mergeCell ref="AL66:AL71"/>
    <mergeCell ref="AM66:AM77"/>
    <mergeCell ref="AL75:AL77"/>
    <mergeCell ref="A54:A65"/>
    <mergeCell ref="B54:B65"/>
    <mergeCell ref="C54:C65"/>
    <mergeCell ref="D54:D65"/>
    <mergeCell ref="AL54:AL59"/>
    <mergeCell ref="AM54:AM65"/>
    <mergeCell ref="AL63:AL65"/>
    <mergeCell ref="D30:D41"/>
    <mergeCell ref="AL30:AL35"/>
    <mergeCell ref="AM30:AM41"/>
    <mergeCell ref="AL39:AL41"/>
    <mergeCell ref="A42:A53"/>
    <mergeCell ref="B42:B53"/>
    <mergeCell ref="C42:C53"/>
    <mergeCell ref="D42:D53"/>
    <mergeCell ref="A18:A29"/>
    <mergeCell ref="B18:B29"/>
    <mergeCell ref="C18:C29"/>
    <mergeCell ref="D18:D29"/>
    <mergeCell ref="AL42:AL47"/>
    <mergeCell ref="AM42:AM53"/>
    <mergeCell ref="AL51:AL53"/>
    <mergeCell ref="A30:A41"/>
    <mergeCell ref="B30:B41"/>
    <mergeCell ref="C30:C41"/>
    <mergeCell ref="AL18:AL23"/>
    <mergeCell ref="AM18:AM29"/>
    <mergeCell ref="AL27:AL29"/>
    <mergeCell ref="AM6:AM17"/>
    <mergeCell ref="AL15:AL17"/>
    <mergeCell ref="AL6:AL11"/>
    <mergeCell ref="A4:E4"/>
    <mergeCell ref="AK4:AM4"/>
    <mergeCell ref="AO7:AW8"/>
    <mergeCell ref="AO9:AW10"/>
    <mergeCell ref="AO11:AW12"/>
    <mergeCell ref="A6:A17"/>
    <mergeCell ref="B6:B17"/>
    <mergeCell ref="C6:C17"/>
    <mergeCell ref="D6:D17"/>
    <mergeCell ref="AO13:AW14"/>
    <mergeCell ref="A3:V3"/>
    <mergeCell ref="W3:AC3"/>
    <mergeCell ref="AO2:AR2"/>
    <mergeCell ref="A1:AM1"/>
    <mergeCell ref="A2:B2"/>
    <mergeCell ref="C2:V2"/>
    <mergeCell ref="W2:AC2"/>
    <mergeCell ref="AD2:AM2"/>
    <mergeCell ref="AD3:AM3"/>
  </mergeCells>
  <dataValidations count="2">
    <dataValidation type="list" allowBlank="1" showInputMessage="1" showErrorMessage="1" sqref="E11 E167 E155 E143 E131 E119 E107 E95 E83 E71 E59 E47 E35 E23">
      <formula1>$C$585:$C$588</formula1>
    </dataValidation>
    <dataValidation type="list" allowBlank="1" showInputMessage="1" showErrorMessage="1" sqref="AD2">
      <formula1>$A$571:$A$583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portrait" paperSize="9" scale="55" r:id="rId1"/>
  <rowBreaks count="1" manualBreakCount="1">
    <brk id="89" max="255" man="1"/>
  </rowBreaks>
  <ignoredErrors>
    <ignoredError sqref="AB18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Seraklis</dc:creator>
  <cp:keywords/>
  <dc:description/>
  <cp:lastModifiedBy>İLÇE MEM PC</cp:lastModifiedBy>
  <cp:lastPrinted>2020-01-03T06:52:02Z</cp:lastPrinted>
  <dcterms:created xsi:type="dcterms:W3CDTF">2004-01-11T07:10:25Z</dcterms:created>
  <dcterms:modified xsi:type="dcterms:W3CDTF">2020-01-03T06:52:04Z</dcterms:modified>
  <cp:category/>
  <cp:version/>
  <cp:contentType/>
  <cp:contentStatus/>
</cp:coreProperties>
</file>