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1"/>
  </bookViews>
  <sheets>
    <sheet name="GİRİŞ" sheetId="1" r:id="rId1"/>
    <sheet name="KADROLU 22 KİŞİLİK" sheetId="2" r:id="rId2"/>
  </sheets>
  <externalReferences>
    <externalReference r:id="rId5"/>
  </externalReferences>
  <definedNames>
    <definedName name="_xlnm._FilterDatabase" localSheetId="0" hidden="1">'GİRİŞ'!$A$1:$F$31</definedName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1">'KADROLU 22 KİŞİLİK'!$A$1:$AM$282</definedName>
    <definedName name="YEDEKSUBAY">#REF!</definedName>
    <definedName name="YÖK">#REF!</definedName>
  </definedNames>
  <calcPr fullCalcOnLoad="1"/>
</workbook>
</file>

<file path=xl/comments1.xml><?xml version="1.0" encoding="utf-8"?>
<comments xmlns="http://schemas.openxmlformats.org/spreadsheetml/2006/main">
  <authors>
    <author>Kemal</author>
    <author>İLÇE MEM PC</author>
  </authors>
  <commentList>
    <comment ref="G1" authorId="0">
      <text>
        <r>
          <rPr>
            <b/>
            <sz val="9"/>
            <rFont val="Tahoma"/>
            <family val="2"/>
          </rPr>
          <t>Kemal:</t>
        </r>
        <r>
          <rPr>
            <sz val="9"/>
            <rFont val="Tahoma"/>
            <family val="2"/>
          </rPr>
          <t xml:space="preserve">
TÜRK DİLİ VE EDEBİYATI ÖĞRETMENİ</t>
        </r>
      </text>
    </comment>
    <comment ref="A1" authorId="1">
      <text>
        <r>
          <rPr>
            <b/>
            <sz val="10"/>
            <rFont val="Tahoma"/>
            <family val="2"/>
          </rPr>
          <t>İLÇE MEM PC:
İsimleri Alfabetik, A'dan Z'ye doğru sıralayınız.</t>
        </r>
      </text>
    </comment>
  </commentList>
</comments>
</file>

<file path=xl/sharedStrings.xml><?xml version="1.0" encoding="utf-8"?>
<sst xmlns="http://schemas.openxmlformats.org/spreadsheetml/2006/main" count="805" uniqueCount="111">
  <si>
    <t>2</t>
  </si>
  <si>
    <t>1</t>
  </si>
  <si>
    <t>BÜTÇE YILI</t>
  </si>
  <si>
    <t>S.NO</t>
  </si>
  <si>
    <t>ADI SOYADI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</si>
  <si>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</si>
  <si>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</si>
  <si>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</si>
  <si>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</si>
  <si>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</si>
  <si>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</si>
  <si>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</si>
  <si>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</si>
  <si>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</si>
  <si>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</si>
  <si>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</si>
  <si>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</si>
  <si>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</si>
  <si>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</si>
  <si>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</si>
  <si>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</si>
  <si>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</si>
  <si>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</si>
  <si>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</si>
  <si>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</si>
  <si>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</si>
  <si>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</si>
  <si>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</si>
  <si>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</si>
  <si>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AİT OLDUĞU AY</t>
  </si>
  <si>
    <t>T.C.KİMLİK NO</t>
  </si>
  <si>
    <t>İBAN NO</t>
  </si>
  <si>
    <t>DİLAN KILIÇ</t>
  </si>
  <si>
    <t>MERVE ARIKAN</t>
  </si>
  <si>
    <t>AYDIN DAĞDELEN</t>
  </si>
  <si>
    <t>MAHMUT KAYA</t>
  </si>
  <si>
    <t>ÖZLEM ÖZDEMİR</t>
  </si>
  <si>
    <t>EDANUR GÖÇER</t>
  </si>
  <si>
    <t>OKUL ADI</t>
  </si>
  <si>
    <t>MAHSUM DEMİRTAŞ</t>
  </si>
  <si>
    <t>AHMET YASİN KOŞAR</t>
  </si>
  <si>
    <t>DERYA GÜNEŞ VAROL</t>
  </si>
  <si>
    <t>ESMEHAN YILDIRIM</t>
  </si>
  <si>
    <t xml:space="preserve">K U R U M U     </t>
  </si>
  <si>
    <t>ç</t>
  </si>
  <si>
    <t>AYA TIKLA</t>
  </si>
  <si>
    <t>SIRA</t>
  </si>
  <si>
    <t>BRANŞI</t>
  </si>
  <si>
    <t>OKULU</t>
  </si>
  <si>
    <t>ÜCRET TÜRÜ</t>
  </si>
  <si>
    <t>GEN.</t>
  </si>
  <si>
    <t>GÜNDÜZ EKDERS</t>
  </si>
  <si>
    <t>NÖBET</t>
  </si>
  <si>
    <t>BELLETİCİLİK</t>
  </si>
  <si>
    <t>EGZERSİZ</t>
  </si>
  <si>
    <t>İYEP</t>
  </si>
  <si>
    <t>DİĞER</t>
  </si>
  <si>
    <t>GECE EKDERS</t>
  </si>
  <si>
    <t>DYK GÜNDÜZ</t>
  </si>
  <si>
    <t>DYK GECE</t>
  </si>
  <si>
    <t>ÖZEL EĞİTİM EKDERS</t>
  </si>
  <si>
    <t>ÖZEL EĞİTİM NÖBET</t>
  </si>
  <si>
    <t>SALI</t>
  </si>
  <si>
    <t>ÇARŞAMBA</t>
  </si>
  <si>
    <t>PERŞEMBE</t>
  </si>
  <si>
    <t>CUMA</t>
  </si>
  <si>
    <t>CUMARTESİ</t>
  </si>
  <si>
    <t>PAZAR</t>
  </si>
  <si>
    <t>PAZARTESİ</t>
  </si>
  <si>
    <t>SINAV GÖREVİ</t>
  </si>
  <si>
    <t>YÜZYÜZE EĞİTİM</t>
  </si>
  <si>
    <t>HİZMETİÇİ EĞİTİM</t>
  </si>
  <si>
    <t>saat ek ders okutulmuştur.</t>
  </si>
  <si>
    <t>Açıklamalar:</t>
  </si>
  <si>
    <t>1-</t>
  </si>
  <si>
    <t>DÜZENLEYEN</t>
  </si>
  <si>
    <t>BİR. EMEK.   KİŞİ</t>
  </si>
  <si>
    <t>27</t>
  </si>
  <si>
    <t>28</t>
  </si>
  <si>
    <t>29</t>
  </si>
  <si>
    <t>30</t>
  </si>
  <si>
    <t>Ali KAYA</t>
  </si>
  <si>
    <t>Müdür Yardımcısı</t>
  </si>
  <si>
    <t>Veli KAYA</t>
  </si>
  <si>
    <t>Okul Müdürü</t>
  </si>
  <si>
    <t>Mevlana Ortaokulu</t>
  </si>
  <si>
    <t>Türkçe</t>
  </si>
  <si>
    <t>Matematik</t>
  </si>
  <si>
    <t>İngilizce</t>
  </si>
  <si>
    <t>DESTEK/ EVDE EĞİTİM</t>
  </si>
  <si>
    <t>Din Kültürü ve Ahlak Bilgisi</t>
  </si>
  <si>
    <t>Şehit Murat Yıldırım Mesleki ve Teknik Anadolu Lisesi</t>
  </si>
  <si>
    <t>TOP</t>
  </si>
  <si>
    <t>nda</t>
  </si>
  <si>
    <t>de</t>
  </si>
  <si>
    <t>OCAK</t>
  </si>
  <si>
    <t>ŞUBAT</t>
  </si>
  <si>
    <t xml:space="preserve">MART 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</si>
  <si>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</si>
  <si>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</si>
  <si>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</si>
  <si>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</si>
  <si>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</si>
  <si>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</si>
  <si>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</si>
  <si>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</si>
  <si>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</si>
  <si>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SEÇİNİZ</t>
  </si>
  <si>
    <t>ÖZEL EĞİTİM EKDRS</t>
  </si>
  <si>
    <t>DESTEK/ EVDE EĞT.</t>
  </si>
  <si>
    <r>
      <rPr>
        <b/>
        <sz val="14"/>
        <color indexed="10"/>
        <rFont val="Arial Tur"/>
        <family val="0"/>
      </rPr>
      <t xml:space="preserve">K  A  D  R  O  L  U </t>
    </r>
    <r>
      <rPr>
        <b/>
        <sz val="14"/>
        <rFont val="Arial Tur"/>
        <family val="0"/>
      </rPr>
      <t xml:space="preserve">    E    K      D    E    R    S      Ç    İ    Z    E    L    G    E    S    İ</t>
    </r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</si>
</sst>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_(* #,##0_);_(* \(#,##0\);_(* &quot;-&quot;_);_(@_)"/>
    <numFmt numFmtId="182" formatCode="#,##0.00\ &quot;TL&quot;"/>
    <numFmt numFmtId="183" formatCode="#,##0.00;[Red]#,##0.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0000"/>
    <numFmt numFmtId="189" formatCode="#,##0.000"/>
    <numFmt numFmtId="190" formatCode="[$-41F]dd\ mmmm\ yyyy\ dddd"/>
    <numFmt numFmtId="191" formatCode="mmm/yyyy"/>
    <numFmt numFmtId="192" formatCode="0.0"/>
    <numFmt numFmtId="193" formatCode="[$-41F]d\ mmmm;@"/>
    <numFmt numFmtId="194" formatCode="[$-41F]d\ mmmm\ yyyy;@"/>
    <numFmt numFmtId="195" formatCode="#,##0.00\ _₺"/>
    <numFmt numFmtId="196" formatCode="0.0000"/>
    <numFmt numFmtId="197" formatCode="0.00000"/>
    <numFmt numFmtId="198" formatCode="#,##0.00\ &quot;₺&quot;"/>
    <numFmt numFmtId="199" formatCode="[$-41F]d\ mmmm\ yyyy\ dddd"/>
    <numFmt numFmtId="200" formatCode="&quot;₺&quot;#,##0.0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"/>
      <family val="2"/>
    </font>
    <font>
      <b/>
      <sz val="12"/>
      <color indexed="12"/>
      <name val="Arial Tur"/>
      <family val="0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Verdan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1"/>
      <color indexed="12"/>
      <name val="Arial"/>
      <family val="2"/>
    </font>
    <font>
      <b/>
      <sz val="11"/>
      <color indexed="12"/>
      <name val="Verdana"/>
      <family val="2"/>
    </font>
    <font>
      <b/>
      <sz val="10"/>
      <name val="Tahoma"/>
      <family val="2"/>
    </font>
    <font>
      <b/>
      <sz val="10.5"/>
      <color indexed="12"/>
      <name val="Arial Tur"/>
      <family val="0"/>
    </font>
    <font>
      <b/>
      <sz val="10.5"/>
      <color indexed="10"/>
      <name val="Arial"/>
      <family val="2"/>
    </font>
    <font>
      <b/>
      <sz val="10.5"/>
      <color indexed="8"/>
      <name val="Arial Tur"/>
      <family val="0"/>
    </font>
    <font>
      <b/>
      <sz val="10.5"/>
      <name val="Arial Tur"/>
      <family val="0"/>
    </font>
    <font>
      <b/>
      <sz val="14"/>
      <name val="Arial Tur"/>
      <family val="0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4"/>
      <color indexed="10"/>
      <name val="Arial Tur"/>
      <family val="0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color indexed="9"/>
      <name val="Wingdings"/>
      <family val="0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rgb="FF3F3F3F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8"/>
      <color rgb="FF0000CC"/>
      <name val="Arial"/>
      <family val="2"/>
    </font>
    <font>
      <sz val="10"/>
      <color theme="0"/>
      <name val="Wingdings"/>
      <family val="0"/>
    </font>
    <font>
      <b/>
      <sz val="9"/>
      <color rgb="FFFF0000"/>
      <name val="Arial"/>
      <family val="2"/>
    </font>
    <font>
      <b/>
      <sz val="11"/>
      <color rgb="FFFF0000"/>
      <name val="Arial Tur"/>
      <family val="0"/>
    </font>
    <font>
      <sz val="11"/>
      <color rgb="FFFF0000"/>
      <name val="Arial"/>
      <family val="2"/>
    </font>
    <font>
      <b/>
      <sz val="8"/>
      <color theme="0"/>
      <name val="Arial Black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medium">
        <color indexed="1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9" fillId="20" borderId="5" applyNumberFormat="0" applyAlignment="0" applyProtection="0"/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0" fontId="28" fillId="34" borderId="10" xfId="0" applyFont="1" applyFill="1" applyBorder="1" applyAlignment="1" applyProtection="1">
      <alignment horizontal="center" vertical="center"/>
      <protection hidden="1"/>
    </xf>
    <xf numFmtId="1" fontId="28" fillId="34" borderId="11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9" fillId="35" borderId="13" xfId="0" applyFont="1" applyFill="1" applyBorder="1" applyAlignment="1" applyProtection="1">
      <alignment horizontal="center"/>
      <protection hidden="1"/>
    </xf>
    <xf numFmtId="0" fontId="19" fillId="35" borderId="14" xfId="0" applyFont="1" applyFill="1" applyBorder="1" applyAlignment="1" applyProtection="1">
      <alignment horizontal="center"/>
      <protection hidden="1"/>
    </xf>
    <xf numFmtId="0" fontId="24" fillId="35" borderId="15" xfId="0" applyFont="1" applyFill="1" applyBorder="1" applyAlignment="1" applyProtection="1">
      <alignment horizontal="center"/>
      <protection hidden="1"/>
    </xf>
    <xf numFmtId="0" fontId="26" fillId="35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34" fillId="0" borderId="11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35" fillId="36" borderId="11" xfId="0" applyFont="1" applyFill="1" applyBorder="1" applyAlignment="1" applyProtection="1">
      <alignment horizontal="center" vertical="center"/>
      <protection hidden="1"/>
    </xf>
    <xf numFmtId="0" fontId="35" fillId="36" borderId="11" xfId="0" applyFont="1" applyFill="1" applyBorder="1" applyAlignment="1" applyProtection="1">
      <alignment horizontal="center" vertical="center" shrinkToFit="1"/>
      <protection hidden="1"/>
    </xf>
    <xf numFmtId="0" fontId="35" fillId="36" borderId="11" xfId="0" applyFont="1" applyFill="1" applyBorder="1" applyAlignment="1" applyProtection="1">
      <alignment horizontal="center" vertical="center" wrapText="1"/>
      <protection hidden="1"/>
    </xf>
    <xf numFmtId="0" fontId="36" fillId="36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2" fillId="36" borderId="16" xfId="0" applyFont="1" applyFill="1" applyBorder="1" applyAlignment="1" applyProtection="1">
      <alignment vertical="center" shrinkToFit="1"/>
      <protection hidden="1"/>
    </xf>
    <xf numFmtId="0" fontId="22" fillId="36" borderId="17" xfId="0" applyFont="1" applyFill="1" applyBorder="1" applyAlignment="1" applyProtection="1">
      <alignment vertical="center" shrinkToFit="1"/>
      <protection hidden="1"/>
    </xf>
    <xf numFmtId="0" fontId="14" fillId="36" borderId="17" xfId="0" applyFont="1" applyFill="1" applyBorder="1" applyAlignment="1" applyProtection="1">
      <alignment vertical="center" shrinkToFit="1"/>
      <protection hidden="1"/>
    </xf>
    <xf numFmtId="0" fontId="23" fillId="36" borderId="17" xfId="0" applyFont="1" applyFill="1" applyBorder="1" applyAlignment="1" applyProtection="1">
      <alignment vertical="center" shrinkToFit="1"/>
      <protection locked="0"/>
    </xf>
    <xf numFmtId="0" fontId="88" fillId="36" borderId="18" xfId="0" applyFont="1" applyFill="1" applyBorder="1" applyAlignment="1" applyProtection="1">
      <alignment vertical="center" shrinkToFit="1"/>
      <protection hidden="1"/>
    </xf>
    <xf numFmtId="0" fontId="38" fillId="35" borderId="19" xfId="0" applyFont="1" applyFill="1" applyBorder="1" applyAlignment="1" applyProtection="1">
      <alignment vertical="center"/>
      <protection hidden="1"/>
    </xf>
    <xf numFmtId="0" fontId="40" fillId="37" borderId="19" xfId="0" applyFont="1" applyFill="1" applyBorder="1" applyAlignment="1" applyProtection="1">
      <alignment vertical="center"/>
      <protection hidden="1"/>
    </xf>
    <xf numFmtId="0" fontId="40" fillId="38" borderId="19" xfId="0" applyFont="1" applyFill="1" applyBorder="1" applyAlignment="1" applyProtection="1">
      <alignment vertical="center"/>
      <protection hidden="1"/>
    </xf>
    <xf numFmtId="0" fontId="40" fillId="39" borderId="19" xfId="0" applyFont="1" applyFill="1" applyBorder="1" applyAlignment="1" applyProtection="1">
      <alignment vertical="center"/>
      <protection hidden="1"/>
    </xf>
    <xf numFmtId="0" fontId="41" fillId="40" borderId="19" xfId="0" applyFont="1" applyFill="1" applyBorder="1" applyAlignment="1" applyProtection="1">
      <alignment vertical="center"/>
      <protection hidden="1"/>
    </xf>
    <xf numFmtId="0" fontId="41" fillId="38" borderId="19" xfId="0" applyFont="1" applyFill="1" applyBorder="1" applyAlignment="1" applyProtection="1">
      <alignment vertical="center"/>
      <protection hidden="1"/>
    </xf>
    <xf numFmtId="0" fontId="38" fillId="36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89" fillId="41" borderId="0" xfId="0" applyFont="1" applyFill="1" applyAlignment="1" applyProtection="1">
      <alignment horizontal="center" vertical="center"/>
      <protection hidden="1"/>
    </xf>
    <xf numFmtId="0" fontId="20" fillId="42" borderId="11" xfId="0" applyFont="1" applyFill="1" applyBorder="1" applyAlignment="1" applyProtection="1">
      <alignment horizontal="center" textRotation="90"/>
      <protection hidden="1"/>
    </xf>
    <xf numFmtId="0" fontId="16" fillId="42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42" borderId="1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0" fontId="90" fillId="43" borderId="21" xfId="0" applyFont="1" applyFill="1" applyBorder="1" applyAlignment="1" applyProtection="1">
      <alignment vertical="center" wrapText="1"/>
      <protection hidden="1"/>
    </xf>
    <xf numFmtId="0" fontId="14" fillId="43" borderId="22" xfId="0" applyFont="1" applyFill="1" applyBorder="1" applyAlignment="1" applyProtection="1">
      <alignment vertical="center" wrapText="1"/>
      <protection hidden="1"/>
    </xf>
    <xf numFmtId="0" fontId="14" fillId="43" borderId="23" xfId="0" applyFont="1" applyFill="1" applyBorder="1" applyAlignment="1" applyProtection="1">
      <alignment vertical="center" wrapText="1"/>
      <protection hidden="1"/>
    </xf>
    <xf numFmtId="0" fontId="14" fillId="43" borderId="24" xfId="0" applyFont="1" applyFill="1" applyBorder="1" applyAlignment="1" applyProtection="1">
      <alignment/>
      <protection hidden="1"/>
    </xf>
    <xf numFmtId="0" fontId="14" fillId="43" borderId="25" xfId="0" applyFont="1" applyFill="1" applyBorder="1" applyAlignment="1" applyProtection="1">
      <alignment/>
      <protection hidden="1"/>
    </xf>
    <xf numFmtId="0" fontId="14" fillId="43" borderId="23" xfId="0" applyFont="1" applyFill="1" applyBorder="1" applyAlignment="1" applyProtection="1">
      <alignment vertical="center" wrapText="1"/>
      <protection locked="0"/>
    </xf>
    <xf numFmtId="0" fontId="14" fillId="43" borderId="24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91" fillId="2" borderId="11" xfId="0" applyFont="1" applyFill="1" applyBorder="1" applyAlignment="1" applyProtection="1">
      <alignment horizontal="right" vertical="center"/>
      <protection hidden="1"/>
    </xf>
    <xf numFmtId="0" fontId="92" fillId="2" borderId="11" xfId="0" applyFont="1" applyFill="1" applyBorder="1" applyAlignment="1" applyProtection="1">
      <alignment horizontal="right"/>
      <protection hidden="1"/>
    </xf>
    <xf numFmtId="0" fontId="93" fillId="41" borderId="0" xfId="0" applyFont="1" applyFill="1" applyBorder="1" applyAlignment="1" applyProtection="1">
      <alignment horizontal="center" wrapText="1"/>
      <protection hidden="1"/>
    </xf>
    <xf numFmtId="0" fontId="42" fillId="0" borderId="11" xfId="0" applyFont="1" applyFill="1" applyBorder="1" applyAlignment="1" applyProtection="1">
      <alignment horizontal="center"/>
      <protection hidden="1"/>
    </xf>
    <xf numFmtId="0" fontId="43" fillId="0" borderId="11" xfId="0" applyFont="1" applyBorder="1" applyAlignment="1" applyProtection="1">
      <alignment/>
      <protection hidden="1"/>
    </xf>
    <xf numFmtId="0" fontId="91" fillId="2" borderId="11" xfId="0" applyFont="1" applyFill="1" applyBorder="1" applyAlignment="1" applyProtection="1">
      <alignment horizontal="center" vertical="center"/>
      <protection hidden="1"/>
    </xf>
    <xf numFmtId="0" fontId="92" fillId="2" borderId="11" xfId="0" applyFont="1" applyFill="1" applyBorder="1" applyAlignment="1" applyProtection="1">
      <alignment/>
      <protection hidden="1"/>
    </xf>
    <xf numFmtId="0" fontId="18" fillId="35" borderId="11" xfId="0" applyFont="1" applyFill="1" applyBorder="1" applyAlignment="1" applyProtection="1">
      <alignment horizontal="left" vertical="center"/>
      <protection locked="0"/>
    </xf>
    <xf numFmtId="0" fontId="18" fillId="44" borderId="11" xfId="0" applyFont="1" applyFill="1" applyBorder="1" applyAlignment="1" applyProtection="1">
      <alignment horizontal="center" vertical="center"/>
      <protection locked="0"/>
    </xf>
    <xf numFmtId="0" fontId="0" fillId="44" borderId="11" xfId="0" applyFill="1" applyBorder="1" applyAlignment="1" applyProtection="1">
      <alignment/>
      <protection locked="0"/>
    </xf>
    <xf numFmtId="0" fontId="8" fillId="44" borderId="11" xfId="0" applyFont="1" applyFill="1" applyBorder="1" applyAlignment="1" applyProtection="1">
      <alignment horizontal="center" vertical="center"/>
      <protection hidden="1"/>
    </xf>
    <xf numFmtId="0" fontId="0" fillId="44" borderId="11" xfId="0" applyFill="1" applyBorder="1" applyAlignment="1" applyProtection="1">
      <alignment/>
      <protection hidden="1"/>
    </xf>
    <xf numFmtId="0" fontId="7" fillId="42" borderId="11" xfId="0" applyFont="1" applyFill="1" applyBorder="1" applyAlignment="1" applyProtection="1">
      <alignment horizontal="center" vertical="center"/>
      <protection hidden="1"/>
    </xf>
    <xf numFmtId="0" fontId="0" fillId="42" borderId="11" xfId="0" applyFill="1" applyBorder="1" applyAlignment="1" applyProtection="1">
      <alignment/>
      <protection hidden="1"/>
    </xf>
    <xf numFmtId="0" fontId="2" fillId="42" borderId="11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justify" wrapText="1"/>
      <protection hidden="1"/>
    </xf>
    <xf numFmtId="49" fontId="17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6" xfId="0" applyNumberFormat="1" applyFont="1" applyFill="1" applyBorder="1" applyAlignment="1" applyProtection="1">
      <alignment horizontal="center" vertical="center" wrapText="1" shrinkToFit="1"/>
      <protection hidden="1"/>
    </xf>
    <xf numFmtId="0" fontId="38" fillId="38" borderId="19" xfId="0" applyFont="1" applyFill="1" applyBorder="1" applyAlignment="1" applyProtection="1">
      <alignment horizontal="center" vertical="center"/>
      <protection hidden="1"/>
    </xf>
    <xf numFmtId="0" fontId="39" fillId="40" borderId="19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4" fontId="45" fillId="0" borderId="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5.7109375" style="3" customWidth="1"/>
    <col min="2" max="2" width="26.8515625" style="45" customWidth="1"/>
    <col min="3" max="3" width="25.421875" style="46" customWidth="1"/>
    <col min="4" max="4" width="32.7109375" style="47" customWidth="1"/>
    <col min="5" max="5" width="15.00390625" style="48" customWidth="1"/>
    <col min="6" max="6" width="14.8515625" style="48" customWidth="1"/>
    <col min="7" max="7" width="7.421875" style="48" customWidth="1"/>
    <col min="8" max="16384" width="9.140625" style="3" customWidth="1"/>
  </cols>
  <sheetData>
    <row r="1" spans="1:7" ht="50.25" customHeight="1">
      <c r="A1" s="41" t="s">
        <v>4</v>
      </c>
      <c r="B1" s="41" t="s">
        <v>47</v>
      </c>
      <c r="C1" s="42" t="s">
        <v>38</v>
      </c>
      <c r="D1" s="41" t="s">
        <v>31</v>
      </c>
      <c r="E1" s="41" t="s">
        <v>30</v>
      </c>
      <c r="F1" s="43" t="s">
        <v>76</v>
      </c>
      <c r="G1" s="44" t="s">
        <v>3</v>
      </c>
    </row>
    <row r="2" spans="1:7" ht="19.5" customHeight="1">
      <c r="A2" s="33" t="s">
        <v>40</v>
      </c>
      <c r="B2" s="34" t="s">
        <v>86</v>
      </c>
      <c r="C2" s="34" t="s">
        <v>85</v>
      </c>
      <c r="D2" s="34"/>
      <c r="E2" s="35"/>
      <c r="F2" s="36">
        <v>0</v>
      </c>
      <c r="G2" s="37" t="s">
        <v>1</v>
      </c>
    </row>
    <row r="3" spans="1:7" ht="19.5" customHeight="1">
      <c r="A3" s="38" t="s">
        <v>34</v>
      </c>
      <c r="B3" s="34" t="s">
        <v>87</v>
      </c>
      <c r="C3" s="34" t="s">
        <v>85</v>
      </c>
      <c r="D3" s="34"/>
      <c r="E3" s="39"/>
      <c r="F3" s="36">
        <v>0</v>
      </c>
      <c r="G3" s="37" t="s">
        <v>0</v>
      </c>
    </row>
    <row r="4" spans="1:7" ht="19.5" customHeight="1">
      <c r="A4" s="38" t="s">
        <v>41</v>
      </c>
      <c r="B4" s="34" t="s">
        <v>88</v>
      </c>
      <c r="C4" s="34" t="s">
        <v>85</v>
      </c>
      <c r="D4" s="34"/>
      <c r="E4" s="39"/>
      <c r="F4" s="36">
        <v>0</v>
      </c>
      <c r="G4" s="37" t="s">
        <v>5</v>
      </c>
    </row>
    <row r="5" spans="1:7" ht="19.5" customHeight="1">
      <c r="A5" s="38" t="s">
        <v>32</v>
      </c>
      <c r="B5" s="34" t="s">
        <v>90</v>
      </c>
      <c r="C5" s="34" t="s">
        <v>91</v>
      </c>
      <c r="D5" s="34"/>
      <c r="E5" s="39"/>
      <c r="F5" s="36">
        <v>0</v>
      </c>
      <c r="G5" s="37" t="s">
        <v>6</v>
      </c>
    </row>
    <row r="6" spans="1:7" ht="19.5" customHeight="1">
      <c r="A6" s="33" t="s">
        <v>37</v>
      </c>
      <c r="B6" s="34"/>
      <c r="C6" s="34" t="s">
        <v>85</v>
      </c>
      <c r="D6" s="34"/>
      <c r="E6" s="35"/>
      <c r="F6" s="36">
        <v>0</v>
      </c>
      <c r="G6" s="37" t="s">
        <v>7</v>
      </c>
    </row>
    <row r="7" spans="1:7" ht="19.5" customHeight="1">
      <c r="A7" s="38" t="s">
        <v>42</v>
      </c>
      <c r="B7" s="34"/>
      <c r="C7" s="34" t="s">
        <v>85</v>
      </c>
      <c r="D7" s="34"/>
      <c r="E7" s="39"/>
      <c r="F7" s="36">
        <v>0</v>
      </c>
      <c r="G7" s="37" t="s">
        <v>8</v>
      </c>
    </row>
    <row r="8" spans="1:7" ht="19.5" customHeight="1">
      <c r="A8" s="38" t="s">
        <v>35</v>
      </c>
      <c r="B8" s="34"/>
      <c r="C8" s="34" t="s">
        <v>85</v>
      </c>
      <c r="D8" s="34"/>
      <c r="E8" s="39"/>
      <c r="F8" s="36">
        <v>0</v>
      </c>
      <c r="G8" s="37" t="s">
        <v>9</v>
      </c>
    </row>
    <row r="9" spans="1:7" ht="19.5" customHeight="1">
      <c r="A9" s="38" t="s">
        <v>39</v>
      </c>
      <c r="B9" s="34"/>
      <c r="C9" s="34" t="s">
        <v>85</v>
      </c>
      <c r="D9" s="34"/>
      <c r="E9" s="39"/>
      <c r="F9" s="36">
        <v>0</v>
      </c>
      <c r="G9" s="37" t="s">
        <v>10</v>
      </c>
    </row>
    <row r="10" spans="1:7" ht="19.5" customHeight="1">
      <c r="A10" s="38" t="s">
        <v>33</v>
      </c>
      <c r="B10" s="34"/>
      <c r="C10" s="34" t="s">
        <v>85</v>
      </c>
      <c r="D10" s="34"/>
      <c r="E10" s="39"/>
      <c r="F10" s="36">
        <v>0</v>
      </c>
      <c r="G10" s="37" t="s">
        <v>11</v>
      </c>
    </row>
    <row r="11" spans="1:7" ht="19.5" customHeight="1">
      <c r="A11" s="38" t="s">
        <v>33</v>
      </c>
      <c r="B11" s="34"/>
      <c r="C11" s="34" t="s">
        <v>85</v>
      </c>
      <c r="D11" s="34"/>
      <c r="E11" s="39"/>
      <c r="F11" s="36">
        <v>0</v>
      </c>
      <c r="G11" s="37" t="s">
        <v>12</v>
      </c>
    </row>
    <row r="12" spans="1:7" ht="19.5" customHeight="1">
      <c r="A12" s="38" t="s">
        <v>33</v>
      </c>
      <c r="B12" s="34"/>
      <c r="C12" s="34" t="s">
        <v>85</v>
      </c>
      <c r="D12" s="34"/>
      <c r="E12" s="39"/>
      <c r="F12" s="36">
        <v>0</v>
      </c>
      <c r="G12" s="37" t="s">
        <v>13</v>
      </c>
    </row>
    <row r="13" spans="1:7" ht="19.5" customHeight="1">
      <c r="A13" s="38" t="s">
        <v>33</v>
      </c>
      <c r="B13" s="34"/>
      <c r="C13" s="34" t="s">
        <v>85</v>
      </c>
      <c r="D13" s="34"/>
      <c r="E13" s="39"/>
      <c r="F13" s="36">
        <v>0</v>
      </c>
      <c r="G13" s="37" t="s">
        <v>14</v>
      </c>
    </row>
    <row r="14" spans="1:7" ht="19.5" customHeight="1">
      <c r="A14" s="38" t="s">
        <v>33</v>
      </c>
      <c r="B14" s="34"/>
      <c r="C14" s="34" t="s">
        <v>85</v>
      </c>
      <c r="D14" s="34"/>
      <c r="E14" s="39"/>
      <c r="F14" s="36">
        <v>0</v>
      </c>
      <c r="G14" s="37" t="s">
        <v>15</v>
      </c>
    </row>
    <row r="15" spans="1:7" ht="19.5" customHeight="1">
      <c r="A15" s="38" t="s">
        <v>33</v>
      </c>
      <c r="B15" s="34"/>
      <c r="C15" s="34" t="s">
        <v>85</v>
      </c>
      <c r="D15" s="34"/>
      <c r="E15" s="39"/>
      <c r="F15" s="36">
        <v>0</v>
      </c>
      <c r="G15" s="37" t="s">
        <v>16</v>
      </c>
    </row>
    <row r="16" spans="1:7" ht="19.5" customHeight="1">
      <c r="A16" s="38" t="s">
        <v>33</v>
      </c>
      <c r="B16" s="34"/>
      <c r="C16" s="34" t="s">
        <v>85</v>
      </c>
      <c r="D16" s="34"/>
      <c r="E16" s="39"/>
      <c r="F16" s="36">
        <v>0</v>
      </c>
      <c r="G16" s="37" t="s">
        <v>17</v>
      </c>
    </row>
    <row r="17" spans="1:7" ht="19.5" customHeight="1">
      <c r="A17" s="38" t="s">
        <v>33</v>
      </c>
      <c r="B17" s="34"/>
      <c r="C17" s="34" t="s">
        <v>85</v>
      </c>
      <c r="D17" s="34"/>
      <c r="E17" s="39"/>
      <c r="F17" s="36">
        <v>0</v>
      </c>
      <c r="G17" s="37" t="s">
        <v>18</v>
      </c>
    </row>
    <row r="18" spans="1:7" ht="19.5" customHeight="1">
      <c r="A18" s="38" t="s">
        <v>33</v>
      </c>
      <c r="B18" s="34"/>
      <c r="C18" s="34" t="s">
        <v>85</v>
      </c>
      <c r="D18" s="34"/>
      <c r="E18" s="39"/>
      <c r="F18" s="36">
        <v>0</v>
      </c>
      <c r="G18" s="37" t="s">
        <v>19</v>
      </c>
    </row>
    <row r="19" spans="1:7" ht="19.5" customHeight="1">
      <c r="A19" s="38" t="s">
        <v>33</v>
      </c>
      <c r="B19" s="34"/>
      <c r="C19" s="34" t="s">
        <v>85</v>
      </c>
      <c r="D19" s="34"/>
      <c r="E19" s="39"/>
      <c r="F19" s="36">
        <v>0</v>
      </c>
      <c r="G19" s="37" t="s">
        <v>20</v>
      </c>
    </row>
    <row r="20" spans="1:7" ht="19.5" customHeight="1">
      <c r="A20" s="38" t="s">
        <v>33</v>
      </c>
      <c r="B20" s="34"/>
      <c r="C20" s="34" t="s">
        <v>85</v>
      </c>
      <c r="D20" s="34"/>
      <c r="E20" s="39"/>
      <c r="F20" s="36">
        <v>0</v>
      </c>
      <c r="G20" s="37" t="s">
        <v>21</v>
      </c>
    </row>
    <row r="21" spans="1:7" ht="19.5" customHeight="1">
      <c r="A21" s="40" t="s">
        <v>36</v>
      </c>
      <c r="B21" s="34"/>
      <c r="C21" s="34" t="s">
        <v>85</v>
      </c>
      <c r="D21" s="34"/>
      <c r="E21" s="35"/>
      <c r="F21" s="36">
        <v>0</v>
      </c>
      <c r="G21" s="37" t="s">
        <v>22</v>
      </c>
    </row>
    <row r="22" spans="1:7" ht="19.5" customHeight="1">
      <c r="A22" s="40" t="s">
        <v>36</v>
      </c>
      <c r="B22" s="34"/>
      <c r="C22" s="34" t="s">
        <v>85</v>
      </c>
      <c r="D22" s="34"/>
      <c r="E22" s="35"/>
      <c r="F22" s="36">
        <v>0</v>
      </c>
      <c r="G22" s="37" t="s">
        <v>23</v>
      </c>
    </row>
    <row r="23" spans="1:7" ht="19.5" customHeight="1">
      <c r="A23" s="40" t="s">
        <v>36</v>
      </c>
      <c r="B23" s="34"/>
      <c r="C23" s="34" t="s">
        <v>85</v>
      </c>
      <c r="D23" s="34"/>
      <c r="E23" s="35"/>
      <c r="F23" s="36">
        <v>0</v>
      </c>
      <c r="G23" s="37" t="s">
        <v>24</v>
      </c>
    </row>
    <row r="24" spans="1:7" ht="19.5" customHeight="1">
      <c r="A24" s="40" t="s">
        <v>36</v>
      </c>
      <c r="B24" s="34"/>
      <c r="C24" s="34" t="s">
        <v>85</v>
      </c>
      <c r="D24" s="34"/>
      <c r="E24" s="35"/>
      <c r="F24" s="36">
        <v>0</v>
      </c>
      <c r="G24" s="37" t="s">
        <v>25</v>
      </c>
    </row>
    <row r="25" spans="1:7" ht="19.5" customHeight="1">
      <c r="A25" s="40" t="s">
        <v>36</v>
      </c>
      <c r="B25" s="34"/>
      <c r="C25" s="34" t="s">
        <v>85</v>
      </c>
      <c r="D25" s="34"/>
      <c r="E25" s="35"/>
      <c r="F25" s="36">
        <v>0</v>
      </c>
      <c r="G25" s="37" t="s">
        <v>26</v>
      </c>
    </row>
    <row r="26" spans="1:7" ht="19.5" customHeight="1">
      <c r="A26" s="40" t="s">
        <v>36</v>
      </c>
      <c r="B26" s="34"/>
      <c r="C26" s="34" t="s">
        <v>85</v>
      </c>
      <c r="D26" s="34"/>
      <c r="E26" s="35"/>
      <c r="F26" s="36">
        <v>0</v>
      </c>
      <c r="G26" s="37" t="s">
        <v>27</v>
      </c>
    </row>
    <row r="27" spans="1:7" ht="19.5" customHeight="1">
      <c r="A27" s="40" t="s">
        <v>36</v>
      </c>
      <c r="B27" s="34"/>
      <c r="C27" s="34" t="s">
        <v>85</v>
      </c>
      <c r="D27" s="34"/>
      <c r="E27" s="35"/>
      <c r="F27" s="36">
        <v>0</v>
      </c>
      <c r="G27" s="37" t="s">
        <v>28</v>
      </c>
    </row>
    <row r="28" spans="1:7" ht="19.5" customHeight="1">
      <c r="A28" s="40" t="s">
        <v>36</v>
      </c>
      <c r="B28" s="34"/>
      <c r="C28" s="34" t="s">
        <v>85</v>
      </c>
      <c r="D28" s="34"/>
      <c r="E28" s="35"/>
      <c r="F28" s="36">
        <v>0</v>
      </c>
      <c r="G28" s="37" t="s">
        <v>77</v>
      </c>
    </row>
    <row r="29" spans="1:7" ht="19.5" customHeight="1">
      <c r="A29" s="40" t="s">
        <v>36</v>
      </c>
      <c r="B29" s="34"/>
      <c r="C29" s="34" t="s">
        <v>85</v>
      </c>
      <c r="D29" s="34"/>
      <c r="E29" s="35"/>
      <c r="F29" s="36">
        <v>0</v>
      </c>
      <c r="G29" s="37" t="s">
        <v>78</v>
      </c>
    </row>
    <row r="30" spans="1:7" ht="19.5" customHeight="1">
      <c r="A30" s="40" t="s">
        <v>36</v>
      </c>
      <c r="B30" s="34"/>
      <c r="C30" s="34" t="s">
        <v>85</v>
      </c>
      <c r="D30" s="34"/>
      <c r="E30" s="35"/>
      <c r="F30" s="36">
        <v>0</v>
      </c>
      <c r="G30" s="37" t="s">
        <v>79</v>
      </c>
    </row>
    <row r="31" spans="1:7" ht="19.5" customHeight="1">
      <c r="A31" s="40" t="s">
        <v>36</v>
      </c>
      <c r="B31" s="34"/>
      <c r="C31" s="34" t="s">
        <v>85</v>
      </c>
      <c r="D31" s="34"/>
      <c r="E31" s="39"/>
      <c r="F31" s="36">
        <v>0</v>
      </c>
      <c r="G31" s="37" t="s">
        <v>80</v>
      </c>
    </row>
  </sheetData>
  <sheetProtection/>
  <autoFilter ref="A1:F31">
    <sortState ref="A2:F31">
      <sortCondition sortBy="value" ref="A2:A31"/>
    </sortState>
  </autoFilter>
  <printOptions/>
  <pageMargins left="0.7" right="0.7" top="0.75" bottom="0.75" header="0.3" footer="0.3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86"/>
  <sheetViews>
    <sheetView showGridLines="0" tabSelected="1" zoomScale="103" zoomScaleNormal="103" zoomScaleSheetLayoutView="5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E12" sqref="AE12"/>
    </sheetView>
  </sheetViews>
  <sheetFormatPr defaultColWidth="9.140625" defaultRowHeight="12.75"/>
  <cols>
    <col min="1" max="1" width="5.140625" style="32" customWidth="1"/>
    <col min="2" max="2" width="13.7109375" style="32" customWidth="1"/>
    <col min="3" max="4" width="10.8515625" style="32" customWidth="1"/>
    <col min="5" max="5" width="15.57421875" style="32" customWidth="1"/>
    <col min="6" max="36" width="3.140625" style="32" customWidth="1"/>
    <col min="37" max="37" width="5.140625" style="32" customWidth="1"/>
    <col min="38" max="38" width="5.421875" style="32" customWidth="1"/>
    <col min="39" max="39" width="6.57421875" style="32" customWidth="1"/>
    <col min="40" max="40" width="2.57421875" style="32" customWidth="1"/>
    <col min="41" max="41" width="1.1484375" style="32" customWidth="1"/>
    <col min="42" max="42" width="2.28125" style="32" customWidth="1"/>
    <col min="43" max="44" width="2.140625" style="32" customWidth="1"/>
    <col min="45" max="49" width="5.28125" style="32" customWidth="1"/>
    <col min="50" max="16384" width="9.140625" style="32" customWidth="1"/>
  </cols>
  <sheetData>
    <row r="1" spans="1:76" s="1" customFormat="1" ht="16.5" customHeight="1">
      <c r="A1" s="86" t="s">
        <v>110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3" customFormat="1" ht="25.5" customHeight="1">
      <c r="A2" s="88" t="s">
        <v>43</v>
      </c>
      <c r="B2" s="89"/>
      <c r="C2" s="90" t="s">
        <v>85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83" t="s">
        <v>29</v>
      </c>
      <c r="X2" s="84"/>
      <c r="Y2" s="84"/>
      <c r="Z2" s="84"/>
      <c r="AA2" s="84"/>
      <c r="AB2" s="84"/>
      <c r="AC2" s="84"/>
      <c r="AD2" s="91" t="s">
        <v>95</v>
      </c>
      <c r="AE2" s="92"/>
      <c r="AF2" s="92"/>
      <c r="AG2" s="92"/>
      <c r="AH2" s="92"/>
      <c r="AI2" s="92"/>
      <c r="AJ2" s="92"/>
      <c r="AK2" s="92"/>
      <c r="AL2" s="92"/>
      <c r="AM2" s="92"/>
      <c r="AN2" s="67" t="s">
        <v>44</v>
      </c>
      <c r="AO2" s="85" t="s">
        <v>45</v>
      </c>
      <c r="AP2" s="85"/>
      <c r="AQ2" s="85"/>
      <c r="AR2" s="85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3" customFormat="1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 t="s">
        <v>2</v>
      </c>
      <c r="X3" s="84"/>
      <c r="Y3" s="84"/>
      <c r="Z3" s="84"/>
      <c r="AA3" s="84"/>
      <c r="AB3" s="84"/>
      <c r="AC3" s="84"/>
      <c r="AD3" s="93">
        <f>+VLOOKUP(AD2,A755:AG767,2,0)</f>
        <v>2020</v>
      </c>
      <c r="AE3" s="94"/>
      <c r="AF3" s="94"/>
      <c r="AG3" s="94"/>
      <c r="AH3" s="94"/>
      <c r="AI3" s="94"/>
      <c r="AJ3" s="94"/>
      <c r="AK3" s="94"/>
      <c r="AL3" s="94"/>
      <c r="AM3" s="94"/>
      <c r="AN3" s="8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3" customFormat="1" ht="60.75" customHeight="1">
      <c r="A4" s="95"/>
      <c r="B4" s="96"/>
      <c r="C4" s="96"/>
      <c r="D4" s="96"/>
      <c r="E4" s="96"/>
      <c r="F4" s="68" t="str">
        <f>+VLOOKUP(AD2,A755:BM767,35,0)</f>
        <v>ÇARŞAMBA</v>
      </c>
      <c r="G4" s="68" t="str">
        <f>+VLOOKUP(AD2,A755:BM767,36,0)</f>
        <v>PERŞEMBE</v>
      </c>
      <c r="H4" s="68" t="str">
        <f>+VLOOKUP(AD2,A755:BM767,37,0)</f>
        <v>CUMA</v>
      </c>
      <c r="I4" s="68" t="str">
        <f>+VLOOKUP(AD2,A755:BM767,38,0)</f>
        <v>CUMARTESİ</v>
      </c>
      <c r="J4" s="68" t="str">
        <f>+VLOOKUP(AD2,A755:BM767,39,0)</f>
        <v>PAZAR</v>
      </c>
      <c r="K4" s="68" t="str">
        <f>+VLOOKUP(AD2,A755:BM767,40,0)</f>
        <v>PAZARTESİ</v>
      </c>
      <c r="L4" s="68" t="str">
        <f>+VLOOKUP(AD2,A755:BM767,41,0)</f>
        <v>SALI</v>
      </c>
      <c r="M4" s="68" t="str">
        <f>+VLOOKUP(AD2,A755:BM767,42,0)</f>
        <v>ÇARŞAMBA</v>
      </c>
      <c r="N4" s="68" t="str">
        <f>+VLOOKUP(AD2,A755:BM767,43,0)</f>
        <v>PERŞEMBE</v>
      </c>
      <c r="O4" s="68" t="str">
        <f>+VLOOKUP(AD2,A755:BM767,44,0)</f>
        <v>CUMA</v>
      </c>
      <c r="P4" s="68" t="str">
        <f>+VLOOKUP(AD2,A755:BM767,45,0)</f>
        <v>CUMARTESİ</v>
      </c>
      <c r="Q4" s="68" t="str">
        <f>+VLOOKUP(AD2,A755:BM767,46,0)</f>
        <v>PAZAR</v>
      </c>
      <c r="R4" s="68" t="str">
        <f>+VLOOKUP(AD2,A755:BM767,47,0)</f>
        <v>PAZARTESİ</v>
      </c>
      <c r="S4" s="68" t="str">
        <f>+VLOOKUP(AD2,A755:BM767,48,0)</f>
        <v>SALI</v>
      </c>
      <c r="T4" s="68" t="str">
        <f>+VLOOKUP(AD2,A755:BM767,49,0)</f>
        <v>ÇARŞAMBA</v>
      </c>
      <c r="U4" s="68" t="str">
        <f>+VLOOKUP(AD2,A755:BM767,50,0)</f>
        <v>PERŞEMBE</v>
      </c>
      <c r="V4" s="68" t="str">
        <f>+VLOOKUP(AD2,A755:BM767,51,0)</f>
        <v>CUMA</v>
      </c>
      <c r="W4" s="68" t="str">
        <f>+VLOOKUP(AD2,A755:BM767,52,0)</f>
        <v>CUMARTESİ</v>
      </c>
      <c r="X4" s="68" t="str">
        <f>+VLOOKUP(AD2,A755:BM767,53,0)</f>
        <v>PAZAR</v>
      </c>
      <c r="Y4" s="68" t="str">
        <f>+VLOOKUP(AD2,A755:BM767,54,0)</f>
        <v>PAZARTESİ</v>
      </c>
      <c r="Z4" s="68" t="str">
        <f>+VLOOKUP(AD2,A755:BM767,55,0)</f>
        <v>SALI</v>
      </c>
      <c r="AA4" s="68" t="str">
        <f>+VLOOKUP(AD2,A755:BM767,56,0)</f>
        <v>ÇARŞAMBA</v>
      </c>
      <c r="AB4" s="68" t="str">
        <f>+VLOOKUP(AD2,A755:BM767,57,0)</f>
        <v>PERŞEMBE</v>
      </c>
      <c r="AC4" s="68" t="str">
        <f>+VLOOKUP(AD2,A755:BM767,58,0)</f>
        <v>CUMA</v>
      </c>
      <c r="AD4" s="68" t="str">
        <f>+VLOOKUP(AD2,A755:BM767,59,0)</f>
        <v>CUMARTESİ</v>
      </c>
      <c r="AE4" s="68" t="str">
        <f>+VLOOKUP(AD2,A755:BM767,60,0)</f>
        <v>PAZAR</v>
      </c>
      <c r="AF4" s="68" t="str">
        <f>+VLOOKUP(AD2,A755:BM767,61,0)</f>
        <v>PAZARTESİ</v>
      </c>
      <c r="AG4" s="68" t="str">
        <f>+VLOOKUP(AD2,A755:BM767,62,0)</f>
        <v>SALI</v>
      </c>
      <c r="AH4" s="68" t="str">
        <f>+VLOOKUP(AD2,A755:BM767,63,0)</f>
        <v>ÇARŞAMBA</v>
      </c>
      <c r="AI4" s="68" t="str">
        <f>+VLOOKUP(AD2,A755:BM767,64,0)</f>
        <v>PERŞEMBE</v>
      </c>
      <c r="AJ4" s="68" t="str">
        <f>+VLOOKUP(AD2,A755:BM767,65,0)</f>
        <v>CUMA</v>
      </c>
      <c r="AK4" s="97"/>
      <c r="AL4" s="97"/>
      <c r="AM4" s="96"/>
      <c r="AN4" s="8"/>
      <c r="AO4" s="8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s="3" customFormat="1" ht="21" customHeight="1" thickBot="1">
      <c r="A5" s="9" t="s">
        <v>46</v>
      </c>
      <c r="B5" s="10" t="s">
        <v>4</v>
      </c>
      <c r="C5" s="10" t="s">
        <v>47</v>
      </c>
      <c r="D5" s="10" t="s">
        <v>48</v>
      </c>
      <c r="E5" s="10" t="s">
        <v>49</v>
      </c>
      <c r="F5" s="11">
        <f>+VLOOKUP(AD2,A755:AG767,3,0)</f>
        <v>1</v>
      </c>
      <c r="G5" s="11">
        <f>+VLOOKUP(AD2,A755:AG767,4,0)</f>
        <v>2</v>
      </c>
      <c r="H5" s="11">
        <f>+VLOOKUP(AD2,A755:AG767,5,0)</f>
        <v>3</v>
      </c>
      <c r="I5" s="11">
        <f>+VLOOKUP(AD2,A755:AG767,6,0)</f>
        <v>4</v>
      </c>
      <c r="J5" s="11">
        <f>+VLOOKUP(AD2,A755:AG767,7,0)</f>
        <v>5</v>
      </c>
      <c r="K5" s="11">
        <f>+VLOOKUP(AD2,A755:AG767,8,0)</f>
        <v>6</v>
      </c>
      <c r="L5" s="11">
        <f>+VLOOKUP(AD2,A755:AG767,9,0)</f>
        <v>7</v>
      </c>
      <c r="M5" s="11">
        <f>+VLOOKUP(AD2,A755:AG767,10,0)</f>
        <v>8</v>
      </c>
      <c r="N5" s="11">
        <f>+VLOOKUP(AD2,A755:AG767,11,0)</f>
        <v>9</v>
      </c>
      <c r="O5" s="11">
        <f>+VLOOKUP(AD2,A755:AG767,12,0)</f>
        <v>10</v>
      </c>
      <c r="P5" s="11">
        <f>+VLOOKUP(AD2,A755:AG767,13,0)</f>
        <v>11</v>
      </c>
      <c r="Q5" s="11">
        <f>+VLOOKUP(AD2,A755:AG767,14,0)</f>
        <v>12</v>
      </c>
      <c r="R5" s="11">
        <f>+VLOOKUP(AD2,A755:AG767,15,0)</f>
        <v>13</v>
      </c>
      <c r="S5" s="11">
        <f>+VLOOKUP(AD2,A755:AG767,16,0)</f>
        <v>14</v>
      </c>
      <c r="T5" s="11">
        <f>+VLOOKUP(AD2,A755:AG767,17,0)</f>
        <v>15</v>
      </c>
      <c r="U5" s="11">
        <f>+VLOOKUP(AD2,A755:AG767,18,0)</f>
        <v>16</v>
      </c>
      <c r="V5" s="11">
        <f>+VLOOKUP(AD2,A755:AG767,19,0)</f>
        <v>17</v>
      </c>
      <c r="W5" s="11">
        <f>+VLOOKUP(AD2,A755:AG767,20,0)</f>
        <v>18</v>
      </c>
      <c r="X5" s="11">
        <f>+VLOOKUP(AD2,A755:AG767,21,0)</f>
        <v>19</v>
      </c>
      <c r="Y5" s="11">
        <f>+VLOOKUP(AD2,A755:AG767,22,0)</f>
        <v>20</v>
      </c>
      <c r="Z5" s="11">
        <f>+VLOOKUP(AD2,A755:AG767,23,0)</f>
        <v>21</v>
      </c>
      <c r="AA5" s="11">
        <f>+VLOOKUP(AD2,A755:AG767,24,0)</f>
        <v>22</v>
      </c>
      <c r="AB5" s="11">
        <f>+VLOOKUP(AD2,A755:AG767,25,0)</f>
        <v>23</v>
      </c>
      <c r="AC5" s="11">
        <f>+VLOOKUP(AD2,A755:AG767,26,0)</f>
        <v>24</v>
      </c>
      <c r="AD5" s="11">
        <f>+VLOOKUP(AD2,A755:AG767,27,0)</f>
        <v>25</v>
      </c>
      <c r="AE5" s="11">
        <f>+VLOOKUP(AD2,A755:AG767,28,0)</f>
        <v>26</v>
      </c>
      <c r="AF5" s="11">
        <f>+VLOOKUP(AD2,A755:AG767,29,0)</f>
        <v>27</v>
      </c>
      <c r="AG5" s="11">
        <f>+VLOOKUP(AD2,A755:AG767,30,0)</f>
        <v>28</v>
      </c>
      <c r="AH5" s="11">
        <f>+VLOOKUP(AD2,A755:AG767,31,0)</f>
        <v>29</v>
      </c>
      <c r="AI5" s="11">
        <f>+VLOOKUP(AD2,A755:AG767,32,0)</f>
        <v>30</v>
      </c>
      <c r="AJ5" s="11">
        <f>+VLOOKUP(AD2,A755:AG767,33,0)</f>
        <v>31</v>
      </c>
      <c r="AK5" s="69" t="s">
        <v>92</v>
      </c>
      <c r="AL5" s="69"/>
      <c r="AM5" s="70" t="s">
        <v>50</v>
      </c>
      <c r="AN5" s="8"/>
      <c r="AO5" s="8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s="3" customFormat="1" ht="15" customHeight="1" thickBot="1">
      <c r="A6" s="99" t="s">
        <v>1</v>
      </c>
      <c r="B6" s="100" t="str">
        <f>+GİRİŞ!A2</f>
        <v>AHMET YASİN KOŞAR</v>
      </c>
      <c r="C6" s="100" t="str">
        <f>+GİRİŞ!B2</f>
        <v>Türkçe</v>
      </c>
      <c r="D6" s="100" t="str">
        <f>+GİRİŞ!C2</f>
        <v>Mevlana Ortaokulu</v>
      </c>
      <c r="E6" s="54" t="s">
        <v>51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59">
        <f>+SUM(F6:AJ6)</f>
        <v>0</v>
      </c>
      <c r="AL6" s="101">
        <f>+SUM(AK6:AK11)</f>
        <v>0</v>
      </c>
      <c r="AM6" s="102">
        <f>+SUM(AK6:AK17)</f>
        <v>0</v>
      </c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s="3" customFormat="1" ht="15" customHeight="1" thickBot="1">
      <c r="A7" s="99"/>
      <c r="B7" s="100"/>
      <c r="C7" s="100"/>
      <c r="D7" s="100"/>
      <c r="E7" s="55" t="s">
        <v>52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59">
        <f aca="true" t="shared" si="0" ref="AK7:AK17">SUM(F7:AJ7)</f>
        <v>0</v>
      </c>
      <c r="AL7" s="101"/>
      <c r="AM7" s="102"/>
      <c r="AN7" s="8"/>
      <c r="AO7" s="98"/>
      <c r="AP7" s="98"/>
      <c r="AQ7" s="98"/>
      <c r="AR7" s="98"/>
      <c r="AS7" s="98"/>
      <c r="AT7" s="98"/>
      <c r="AU7" s="98"/>
      <c r="AV7" s="98"/>
      <c r="AW7" s="98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s="3" customFormat="1" ht="15" customHeight="1" thickBot="1">
      <c r="A8" s="99"/>
      <c r="B8" s="100"/>
      <c r="C8" s="100"/>
      <c r="D8" s="100"/>
      <c r="E8" s="55" t="s">
        <v>53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59">
        <f t="shared" si="0"/>
        <v>0</v>
      </c>
      <c r="AL8" s="101"/>
      <c r="AM8" s="102"/>
      <c r="AN8" s="8"/>
      <c r="AO8" s="98"/>
      <c r="AP8" s="98"/>
      <c r="AQ8" s="98"/>
      <c r="AR8" s="98"/>
      <c r="AS8" s="98"/>
      <c r="AT8" s="98"/>
      <c r="AU8" s="98"/>
      <c r="AV8" s="98"/>
      <c r="AW8" s="98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3" customFormat="1" ht="15" customHeight="1" thickBot="1">
      <c r="A9" s="99"/>
      <c r="B9" s="100"/>
      <c r="C9" s="100"/>
      <c r="D9" s="100"/>
      <c r="E9" s="56" t="s">
        <v>54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59">
        <f t="shared" si="0"/>
        <v>0</v>
      </c>
      <c r="AL9" s="101"/>
      <c r="AM9" s="102"/>
      <c r="AN9" s="8"/>
      <c r="AO9" s="98"/>
      <c r="AP9" s="98"/>
      <c r="AQ9" s="98"/>
      <c r="AR9" s="98"/>
      <c r="AS9" s="98"/>
      <c r="AT9" s="98"/>
      <c r="AU9" s="98"/>
      <c r="AV9" s="98"/>
      <c r="AW9" s="98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3" customFormat="1" ht="15" customHeight="1" thickBot="1">
      <c r="A10" s="99"/>
      <c r="B10" s="100"/>
      <c r="C10" s="100"/>
      <c r="D10" s="100"/>
      <c r="E10" s="55" t="s">
        <v>55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59">
        <f t="shared" si="0"/>
        <v>0</v>
      </c>
      <c r="AL10" s="101"/>
      <c r="AM10" s="102"/>
      <c r="AN10" s="8"/>
      <c r="AO10" s="98"/>
      <c r="AP10" s="98"/>
      <c r="AQ10" s="98"/>
      <c r="AR10" s="98"/>
      <c r="AS10" s="98"/>
      <c r="AT10" s="98"/>
      <c r="AU10" s="98"/>
      <c r="AV10" s="98"/>
      <c r="AW10" s="98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3" customFormat="1" ht="15" customHeight="1" thickBot="1">
      <c r="A11" s="99"/>
      <c r="B11" s="100"/>
      <c r="C11" s="100"/>
      <c r="D11" s="100"/>
      <c r="E11" s="57" t="s">
        <v>56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59">
        <f t="shared" si="0"/>
        <v>0</v>
      </c>
      <c r="AL11" s="101"/>
      <c r="AM11" s="102"/>
      <c r="AN11" s="8"/>
      <c r="AO11" s="98"/>
      <c r="AP11" s="98"/>
      <c r="AQ11" s="98"/>
      <c r="AR11" s="98"/>
      <c r="AS11" s="98"/>
      <c r="AT11" s="98"/>
      <c r="AU11" s="98"/>
      <c r="AV11" s="98"/>
      <c r="AW11" s="98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3" customFormat="1" ht="15" customHeight="1" thickBot="1">
      <c r="A12" s="99"/>
      <c r="B12" s="100"/>
      <c r="C12" s="100"/>
      <c r="D12" s="100"/>
      <c r="E12" s="55" t="s">
        <v>57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60">
        <f t="shared" si="0"/>
        <v>0</v>
      </c>
      <c r="AL12" s="61">
        <f>+AK12</f>
        <v>0</v>
      </c>
      <c r="AM12" s="102"/>
      <c r="AN12" s="8"/>
      <c r="AO12" s="98"/>
      <c r="AP12" s="98"/>
      <c r="AQ12" s="98"/>
      <c r="AR12" s="98"/>
      <c r="AS12" s="98"/>
      <c r="AT12" s="98"/>
      <c r="AU12" s="98"/>
      <c r="AV12" s="98"/>
      <c r="AW12" s="98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3" customFormat="1" ht="15" customHeight="1" thickBot="1">
      <c r="A13" s="99"/>
      <c r="B13" s="100"/>
      <c r="C13" s="100"/>
      <c r="D13" s="100"/>
      <c r="E13" s="55" t="s">
        <v>58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62">
        <f t="shared" si="0"/>
        <v>0</v>
      </c>
      <c r="AL13" s="61">
        <f>+AK13</f>
        <v>0</v>
      </c>
      <c r="AM13" s="102"/>
      <c r="AN13" s="8"/>
      <c r="AO13" s="98"/>
      <c r="AP13" s="98"/>
      <c r="AQ13" s="98"/>
      <c r="AR13" s="98"/>
      <c r="AS13" s="98"/>
      <c r="AT13" s="98"/>
      <c r="AU13" s="98"/>
      <c r="AV13" s="98"/>
      <c r="AW13" s="98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3" customFormat="1" ht="15" customHeight="1" thickBot="1">
      <c r="A14" s="99"/>
      <c r="B14" s="100"/>
      <c r="C14" s="100"/>
      <c r="D14" s="100"/>
      <c r="E14" s="55" t="s">
        <v>59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63">
        <f t="shared" si="0"/>
        <v>0</v>
      </c>
      <c r="AL14" s="64">
        <f>+AK14</f>
        <v>0</v>
      </c>
      <c r="AM14" s="102"/>
      <c r="AN14" s="8"/>
      <c r="AO14" s="98"/>
      <c r="AP14" s="98"/>
      <c r="AQ14" s="98"/>
      <c r="AR14" s="98"/>
      <c r="AS14" s="98"/>
      <c r="AT14" s="98"/>
      <c r="AU14" s="98"/>
      <c r="AV14" s="98"/>
      <c r="AW14" s="98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3" customFormat="1" ht="15" customHeight="1" thickBot="1">
      <c r="A15" s="99"/>
      <c r="B15" s="100"/>
      <c r="C15" s="100"/>
      <c r="D15" s="100"/>
      <c r="E15" s="55" t="s">
        <v>60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65">
        <f t="shared" si="0"/>
        <v>0</v>
      </c>
      <c r="AL15" s="101">
        <f>+SUM(AK15:AK17)</f>
        <v>0</v>
      </c>
      <c r="AM15" s="102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3" customFormat="1" ht="15" customHeight="1" thickBot="1">
      <c r="A16" s="99"/>
      <c r="B16" s="100"/>
      <c r="C16" s="100"/>
      <c r="D16" s="100"/>
      <c r="E16" s="55" t="s">
        <v>61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65">
        <f t="shared" si="0"/>
        <v>0</v>
      </c>
      <c r="AL16" s="101"/>
      <c r="AM16" s="102"/>
      <c r="AN16" s="8"/>
      <c r="AO16" s="8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3" customFormat="1" ht="15" customHeight="1" thickBot="1">
      <c r="A17" s="99"/>
      <c r="B17" s="100"/>
      <c r="C17" s="100"/>
      <c r="D17" s="100"/>
      <c r="E17" s="58" t="s">
        <v>89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65">
        <f t="shared" si="0"/>
        <v>0</v>
      </c>
      <c r="AL17" s="101"/>
      <c r="AM17" s="102"/>
      <c r="AN17" s="8"/>
      <c r="AO17" s="8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3" customFormat="1" ht="15" customHeight="1" thickBot="1">
      <c r="A18" s="99" t="s">
        <v>0</v>
      </c>
      <c r="B18" s="100" t="str">
        <f>+GİRİŞ!A3</f>
        <v>AYDIN DAĞDELEN</v>
      </c>
      <c r="C18" s="100" t="str">
        <f>+GİRİŞ!B3</f>
        <v>Matematik</v>
      </c>
      <c r="D18" s="100" t="str">
        <f>+GİRİŞ!C3</f>
        <v>Mevlana Ortaokulu</v>
      </c>
      <c r="E18" s="54" t="s">
        <v>51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59">
        <f>+SUM(F18:AJ18)</f>
        <v>0</v>
      </c>
      <c r="AL18" s="101">
        <f>+SUM(AK18:AK23)</f>
        <v>0</v>
      </c>
      <c r="AM18" s="102">
        <f>+SUM(AK18:AK29)</f>
        <v>0</v>
      </c>
      <c r="AN18" s="8"/>
      <c r="AO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3" customFormat="1" ht="15" customHeight="1" thickBot="1">
      <c r="A19" s="99"/>
      <c r="B19" s="100"/>
      <c r="C19" s="100"/>
      <c r="D19" s="100"/>
      <c r="E19" s="55" t="s">
        <v>52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59">
        <f aca="true" t="shared" si="1" ref="AK19:AK29">SUM(F19:AJ19)</f>
        <v>0</v>
      </c>
      <c r="AL19" s="101"/>
      <c r="AM19" s="102"/>
      <c r="AN19" s="8"/>
      <c r="AO19" s="8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3" customFormat="1" ht="15" customHeight="1" thickBot="1">
      <c r="A20" s="99"/>
      <c r="B20" s="100"/>
      <c r="C20" s="100"/>
      <c r="D20" s="100"/>
      <c r="E20" s="55" t="s">
        <v>53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59">
        <f t="shared" si="1"/>
        <v>0</v>
      </c>
      <c r="AL20" s="101"/>
      <c r="AM20" s="102"/>
      <c r="AN20" s="8"/>
      <c r="AO20" s="8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3" customFormat="1" ht="15" customHeight="1" thickBot="1">
      <c r="A21" s="99"/>
      <c r="B21" s="100"/>
      <c r="C21" s="100"/>
      <c r="D21" s="100"/>
      <c r="E21" s="56" t="s">
        <v>54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59">
        <f t="shared" si="1"/>
        <v>0</v>
      </c>
      <c r="AL21" s="101"/>
      <c r="AM21" s="102"/>
      <c r="AN21" s="8"/>
      <c r="AO21" s="8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3" customFormat="1" ht="15" customHeight="1" thickBot="1">
      <c r="A22" s="99"/>
      <c r="B22" s="100"/>
      <c r="C22" s="100"/>
      <c r="D22" s="100"/>
      <c r="E22" s="55" t="s">
        <v>55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59">
        <f t="shared" si="1"/>
        <v>0</v>
      </c>
      <c r="AL22" s="101"/>
      <c r="AM22" s="102"/>
      <c r="AN22" s="8"/>
      <c r="AO22" s="8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3" customFormat="1" ht="15" customHeight="1" thickBot="1">
      <c r="A23" s="99"/>
      <c r="B23" s="100"/>
      <c r="C23" s="100"/>
      <c r="D23" s="100"/>
      <c r="E23" s="57" t="s">
        <v>56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59">
        <f t="shared" si="1"/>
        <v>0</v>
      </c>
      <c r="AL23" s="101"/>
      <c r="AM23" s="102"/>
      <c r="AN23" s="8"/>
      <c r="AO23" s="8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3" customFormat="1" ht="15" customHeight="1" thickBot="1">
      <c r="A24" s="99"/>
      <c r="B24" s="100"/>
      <c r="C24" s="100"/>
      <c r="D24" s="100"/>
      <c r="E24" s="55" t="s">
        <v>57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60">
        <f t="shared" si="1"/>
        <v>0</v>
      </c>
      <c r="AL24" s="61">
        <f>+AK24</f>
        <v>0</v>
      </c>
      <c r="AM24" s="102"/>
      <c r="AN24" s="8"/>
      <c r="AO24" s="8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3" customFormat="1" ht="15" customHeight="1" thickBot="1">
      <c r="A25" s="99"/>
      <c r="B25" s="100"/>
      <c r="C25" s="100"/>
      <c r="D25" s="100"/>
      <c r="E25" s="55" t="s">
        <v>58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62">
        <f t="shared" si="1"/>
        <v>0</v>
      </c>
      <c r="AL25" s="61">
        <f>+AK25</f>
        <v>0</v>
      </c>
      <c r="AM25" s="102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3" customFormat="1" ht="15" customHeight="1" thickBot="1">
      <c r="A26" s="99"/>
      <c r="B26" s="100"/>
      <c r="C26" s="100"/>
      <c r="D26" s="100"/>
      <c r="E26" s="55" t="s">
        <v>59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63">
        <f t="shared" si="1"/>
        <v>0</v>
      </c>
      <c r="AL26" s="64">
        <f>+AK26</f>
        <v>0</v>
      </c>
      <c r="AM26" s="102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3" customFormat="1" ht="15" customHeight="1" thickBot="1">
      <c r="A27" s="99"/>
      <c r="B27" s="100"/>
      <c r="C27" s="100"/>
      <c r="D27" s="100"/>
      <c r="E27" s="55" t="s">
        <v>60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65">
        <f t="shared" si="1"/>
        <v>0</v>
      </c>
      <c r="AL27" s="101">
        <f>+SUM(AK27:AK29)</f>
        <v>0</v>
      </c>
      <c r="AM27" s="102"/>
      <c r="AN27" s="8"/>
      <c r="AO27" s="8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3" customFormat="1" ht="15" customHeight="1" thickBot="1">
      <c r="A28" s="99"/>
      <c r="B28" s="100"/>
      <c r="C28" s="100"/>
      <c r="D28" s="100"/>
      <c r="E28" s="55" t="s">
        <v>61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65">
        <f t="shared" si="1"/>
        <v>0</v>
      </c>
      <c r="AL28" s="101"/>
      <c r="AM28" s="102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3" customFormat="1" ht="15" customHeight="1" thickBot="1">
      <c r="A29" s="99"/>
      <c r="B29" s="100"/>
      <c r="C29" s="100"/>
      <c r="D29" s="100"/>
      <c r="E29" s="58" t="s">
        <v>89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65">
        <f t="shared" si="1"/>
        <v>0</v>
      </c>
      <c r="AL29" s="101"/>
      <c r="AM29" s="102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3" customFormat="1" ht="15" customHeight="1" thickBot="1">
      <c r="A30" s="99" t="s">
        <v>5</v>
      </c>
      <c r="B30" s="100" t="str">
        <f>+GİRİŞ!A4</f>
        <v>DERYA GÜNEŞ VAROL</v>
      </c>
      <c r="C30" s="100" t="str">
        <f>+GİRİŞ!B4</f>
        <v>İngilizce</v>
      </c>
      <c r="D30" s="100" t="str">
        <f>+GİRİŞ!C4</f>
        <v>Mevlana Ortaokulu</v>
      </c>
      <c r="E30" s="54" t="s">
        <v>51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59">
        <f>+SUM(F30:AJ30)</f>
        <v>0</v>
      </c>
      <c r="AL30" s="101">
        <f>+SUM(AK30:AK35)</f>
        <v>0</v>
      </c>
      <c r="AM30" s="102">
        <f>+SUM(AK30:AK41)</f>
        <v>0</v>
      </c>
      <c r="AN30" s="8"/>
      <c r="AO30" s="8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3" customFormat="1" ht="15" customHeight="1" thickBot="1">
      <c r="A31" s="99"/>
      <c r="B31" s="100"/>
      <c r="C31" s="100"/>
      <c r="D31" s="100"/>
      <c r="E31" s="55" t="s">
        <v>52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59">
        <f aca="true" t="shared" si="2" ref="AK31:AK41">SUM(F31:AJ31)</f>
        <v>0</v>
      </c>
      <c r="AL31" s="101"/>
      <c r="AM31" s="102"/>
      <c r="AN31" s="8"/>
      <c r="AO31" s="8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3" customFormat="1" ht="15" customHeight="1" thickBot="1">
      <c r="A32" s="99"/>
      <c r="B32" s="100"/>
      <c r="C32" s="100"/>
      <c r="D32" s="100"/>
      <c r="E32" s="55" t="s">
        <v>53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59">
        <f t="shared" si="2"/>
        <v>0</v>
      </c>
      <c r="AL32" s="101"/>
      <c r="AM32" s="102"/>
      <c r="AN32" s="8"/>
      <c r="AO32" s="8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3" customFormat="1" ht="15" customHeight="1" thickBot="1">
      <c r="A33" s="99"/>
      <c r="B33" s="100"/>
      <c r="C33" s="100"/>
      <c r="D33" s="100"/>
      <c r="E33" s="56" t="s">
        <v>54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59">
        <f t="shared" si="2"/>
        <v>0</v>
      </c>
      <c r="AL33" s="101"/>
      <c r="AM33" s="102"/>
      <c r="AN33" s="8"/>
      <c r="AO33" s="8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3" customFormat="1" ht="15" customHeight="1" thickBot="1">
      <c r="A34" s="99"/>
      <c r="B34" s="100"/>
      <c r="C34" s="100"/>
      <c r="D34" s="100"/>
      <c r="E34" s="55" t="s">
        <v>55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59">
        <f t="shared" si="2"/>
        <v>0</v>
      </c>
      <c r="AL34" s="101"/>
      <c r="AM34" s="102"/>
      <c r="AN34" s="8"/>
      <c r="AO34" s="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3" customFormat="1" ht="15" customHeight="1" thickBot="1">
      <c r="A35" s="99"/>
      <c r="B35" s="100"/>
      <c r="C35" s="100"/>
      <c r="D35" s="100"/>
      <c r="E35" s="57" t="s">
        <v>56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59">
        <f t="shared" si="2"/>
        <v>0</v>
      </c>
      <c r="AL35" s="101"/>
      <c r="AM35" s="102"/>
      <c r="AN35" s="8"/>
      <c r="AO35" s="8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3" customFormat="1" ht="15" customHeight="1" thickBot="1">
      <c r="A36" s="99"/>
      <c r="B36" s="100"/>
      <c r="C36" s="100"/>
      <c r="D36" s="100"/>
      <c r="E36" s="55" t="s">
        <v>57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60">
        <f t="shared" si="2"/>
        <v>0</v>
      </c>
      <c r="AL36" s="61">
        <f>+AK36</f>
        <v>0</v>
      </c>
      <c r="AM36" s="102"/>
      <c r="AN36" s="8"/>
      <c r="AO36" s="8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3" customFormat="1" ht="15" customHeight="1" thickBot="1">
      <c r="A37" s="99"/>
      <c r="B37" s="100"/>
      <c r="C37" s="100"/>
      <c r="D37" s="100"/>
      <c r="E37" s="55" t="s">
        <v>58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62">
        <f t="shared" si="2"/>
        <v>0</v>
      </c>
      <c r="AL37" s="61">
        <f>+AK37</f>
        <v>0</v>
      </c>
      <c r="AM37" s="102"/>
      <c r="AN37" s="8"/>
      <c r="AO37" s="8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s="3" customFormat="1" ht="15" customHeight="1" thickBot="1">
      <c r="A38" s="99"/>
      <c r="B38" s="100"/>
      <c r="C38" s="100"/>
      <c r="D38" s="100"/>
      <c r="E38" s="55" t="s">
        <v>59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63">
        <f t="shared" si="2"/>
        <v>0</v>
      </c>
      <c r="AL38" s="64">
        <f>+AK38</f>
        <v>0</v>
      </c>
      <c r="AM38" s="102"/>
      <c r="AN38" s="8"/>
      <c r="AO38" s="8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s="3" customFormat="1" ht="15" customHeight="1" thickBot="1">
      <c r="A39" s="99"/>
      <c r="B39" s="100"/>
      <c r="C39" s="100"/>
      <c r="D39" s="100"/>
      <c r="E39" s="55" t="s">
        <v>60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65">
        <f t="shared" si="2"/>
        <v>0</v>
      </c>
      <c r="AL39" s="101">
        <f>+SUM(AK39:AK41)</f>
        <v>0</v>
      </c>
      <c r="AM39" s="102"/>
      <c r="AN39" s="8"/>
      <c r="AO39" s="8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s="3" customFormat="1" ht="15" customHeight="1" thickBot="1">
      <c r="A40" s="99"/>
      <c r="B40" s="100"/>
      <c r="C40" s="100"/>
      <c r="D40" s="100"/>
      <c r="E40" s="55" t="s">
        <v>61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65">
        <f t="shared" si="2"/>
        <v>0</v>
      </c>
      <c r="AL40" s="101"/>
      <c r="AM40" s="102"/>
      <c r="AN40" s="8"/>
      <c r="AO40" s="8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s="3" customFormat="1" ht="15" customHeight="1" thickBot="1">
      <c r="A41" s="99"/>
      <c r="B41" s="100"/>
      <c r="C41" s="100"/>
      <c r="D41" s="100"/>
      <c r="E41" s="58" t="s">
        <v>89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65">
        <f t="shared" si="2"/>
        <v>0</v>
      </c>
      <c r="AL41" s="101"/>
      <c r="AM41" s="102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s="3" customFormat="1" ht="15" customHeight="1" thickBot="1">
      <c r="A42" s="99" t="s">
        <v>6</v>
      </c>
      <c r="B42" s="100" t="str">
        <f>+GİRİŞ!A5</f>
        <v>DİLAN KILIÇ</v>
      </c>
      <c r="C42" s="100" t="str">
        <f>+GİRİŞ!B5</f>
        <v>Din Kültürü ve Ahlak Bilgisi</v>
      </c>
      <c r="D42" s="100" t="str">
        <f>+GİRİŞ!C5</f>
        <v>Şehit Murat Yıldırım Mesleki ve Teknik Anadolu Lisesi</v>
      </c>
      <c r="E42" s="54" t="s">
        <v>51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59">
        <f>+SUM(F42:AJ42)</f>
        <v>0</v>
      </c>
      <c r="AL42" s="101">
        <f>+SUM(AK42:AK47)</f>
        <v>0</v>
      </c>
      <c r="AM42" s="102">
        <f>+SUM(AK42:AK53)</f>
        <v>0</v>
      </c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s="3" customFormat="1" ht="15" customHeight="1" thickBot="1">
      <c r="A43" s="99"/>
      <c r="B43" s="100"/>
      <c r="C43" s="100"/>
      <c r="D43" s="100"/>
      <c r="E43" s="55" t="s">
        <v>52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59">
        <f aca="true" t="shared" si="3" ref="AK43:AK53">SUM(F43:AJ43)</f>
        <v>0</v>
      </c>
      <c r="AL43" s="101"/>
      <c r="AM43" s="102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s="3" customFormat="1" ht="15" customHeight="1" thickBot="1">
      <c r="A44" s="99"/>
      <c r="B44" s="100"/>
      <c r="C44" s="100"/>
      <c r="D44" s="100"/>
      <c r="E44" s="55" t="s">
        <v>53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59">
        <f t="shared" si="3"/>
        <v>0</v>
      </c>
      <c r="AL44" s="101"/>
      <c r="AM44" s="102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3" customFormat="1" ht="15" customHeight="1" thickBot="1">
      <c r="A45" s="99"/>
      <c r="B45" s="100"/>
      <c r="C45" s="100"/>
      <c r="D45" s="100"/>
      <c r="E45" s="56" t="s">
        <v>54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59">
        <f t="shared" si="3"/>
        <v>0</v>
      </c>
      <c r="AL45" s="101"/>
      <c r="AM45" s="102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s="3" customFormat="1" ht="15" customHeight="1" thickBot="1">
      <c r="A46" s="99"/>
      <c r="B46" s="100"/>
      <c r="C46" s="100"/>
      <c r="D46" s="100"/>
      <c r="E46" s="55" t="s">
        <v>55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59">
        <f t="shared" si="3"/>
        <v>0</v>
      </c>
      <c r="AL46" s="101"/>
      <c r="AM46" s="102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s="3" customFormat="1" ht="15" customHeight="1" thickBot="1">
      <c r="A47" s="99"/>
      <c r="B47" s="100"/>
      <c r="C47" s="100"/>
      <c r="D47" s="100"/>
      <c r="E47" s="57" t="s">
        <v>56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59">
        <f t="shared" si="3"/>
        <v>0</v>
      </c>
      <c r="AL47" s="101"/>
      <c r="AM47" s="102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s="3" customFormat="1" ht="15" customHeight="1" thickBot="1">
      <c r="A48" s="99"/>
      <c r="B48" s="100"/>
      <c r="C48" s="100"/>
      <c r="D48" s="100"/>
      <c r="E48" s="55" t="s">
        <v>57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60">
        <f t="shared" si="3"/>
        <v>0</v>
      </c>
      <c r="AL48" s="61">
        <f>+AK48</f>
        <v>0</v>
      </c>
      <c r="AM48" s="102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s="3" customFormat="1" ht="15" customHeight="1" thickBot="1">
      <c r="A49" s="99"/>
      <c r="B49" s="100"/>
      <c r="C49" s="100"/>
      <c r="D49" s="100"/>
      <c r="E49" s="55" t="s">
        <v>58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62">
        <f t="shared" si="3"/>
        <v>0</v>
      </c>
      <c r="AL49" s="61">
        <f>+AK49</f>
        <v>0</v>
      </c>
      <c r="AM49" s="102"/>
      <c r="AN49" s="8"/>
      <c r="AO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s="3" customFormat="1" ht="15" customHeight="1" thickBot="1">
      <c r="A50" s="99"/>
      <c r="B50" s="100"/>
      <c r="C50" s="100"/>
      <c r="D50" s="100"/>
      <c r="E50" s="55" t="s">
        <v>59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63">
        <f t="shared" si="3"/>
        <v>0</v>
      </c>
      <c r="AL50" s="64">
        <f>+AK50</f>
        <v>0</v>
      </c>
      <c r="AM50" s="102"/>
      <c r="AN50" s="8"/>
      <c r="AO50" s="8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s="3" customFormat="1" ht="15" customHeight="1" thickBot="1">
      <c r="A51" s="99"/>
      <c r="B51" s="100"/>
      <c r="C51" s="100"/>
      <c r="D51" s="100"/>
      <c r="E51" s="55" t="s">
        <v>60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65">
        <f t="shared" si="3"/>
        <v>0</v>
      </c>
      <c r="AL51" s="101">
        <f>+SUM(AK51:AK53)</f>
        <v>0</v>
      </c>
      <c r="AM51" s="102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s="3" customFormat="1" ht="15" customHeight="1" thickBot="1">
      <c r="A52" s="99"/>
      <c r="B52" s="100"/>
      <c r="C52" s="100"/>
      <c r="D52" s="100"/>
      <c r="E52" s="55" t="s">
        <v>61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5">
        <f t="shared" si="3"/>
        <v>0</v>
      </c>
      <c r="AL52" s="101"/>
      <c r="AM52" s="102"/>
      <c r="AN52" s="8"/>
      <c r="AO52" s="8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3" customFormat="1" ht="15" customHeight="1" thickBot="1">
      <c r="A53" s="99"/>
      <c r="B53" s="100"/>
      <c r="C53" s="100"/>
      <c r="D53" s="100"/>
      <c r="E53" s="58" t="s">
        <v>89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65">
        <f t="shared" si="3"/>
        <v>0</v>
      </c>
      <c r="AL53" s="101"/>
      <c r="AM53" s="102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s="3" customFormat="1" ht="15" customHeight="1" thickBot="1">
      <c r="A54" s="99" t="s">
        <v>7</v>
      </c>
      <c r="B54" s="100" t="str">
        <f>+GİRİŞ!A6</f>
        <v>EDANUR GÖÇER</v>
      </c>
      <c r="C54" s="100">
        <f>+GİRİŞ!B6</f>
        <v>0</v>
      </c>
      <c r="D54" s="100" t="str">
        <f>+GİRİŞ!C6</f>
        <v>Mevlana Ortaokulu</v>
      </c>
      <c r="E54" s="54" t="s">
        <v>51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59">
        <f>+SUM(F54:AJ54)</f>
        <v>0</v>
      </c>
      <c r="AL54" s="101">
        <f>+SUM(AK54:AK59)</f>
        <v>0</v>
      </c>
      <c r="AM54" s="102">
        <f>+SUM(AK54:AK65)</f>
        <v>0</v>
      </c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s="3" customFormat="1" ht="15" customHeight="1" thickBot="1">
      <c r="A55" s="99"/>
      <c r="B55" s="100"/>
      <c r="C55" s="100"/>
      <c r="D55" s="100"/>
      <c r="E55" s="55" t="s">
        <v>52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59">
        <f aca="true" t="shared" si="4" ref="AK55:AK65">SUM(F55:AJ55)</f>
        <v>0</v>
      </c>
      <c r="AL55" s="101"/>
      <c r="AM55" s="102"/>
      <c r="AN55" s="8"/>
      <c r="AO55" s="8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s="3" customFormat="1" ht="15" customHeight="1" thickBot="1">
      <c r="A56" s="99"/>
      <c r="B56" s="100"/>
      <c r="C56" s="100"/>
      <c r="D56" s="100"/>
      <c r="E56" s="55" t="s">
        <v>53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59">
        <f t="shared" si="4"/>
        <v>0</v>
      </c>
      <c r="AL56" s="101"/>
      <c r="AM56" s="102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s="3" customFormat="1" ht="15" customHeight="1" thickBot="1">
      <c r="A57" s="99"/>
      <c r="B57" s="100"/>
      <c r="C57" s="100"/>
      <c r="D57" s="100"/>
      <c r="E57" s="56" t="s">
        <v>54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59">
        <f t="shared" si="4"/>
        <v>0</v>
      </c>
      <c r="AL57" s="101"/>
      <c r="AM57" s="102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s="3" customFormat="1" ht="15" customHeight="1" thickBot="1">
      <c r="A58" s="99"/>
      <c r="B58" s="100"/>
      <c r="C58" s="100"/>
      <c r="D58" s="100"/>
      <c r="E58" s="55" t="s">
        <v>55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59">
        <f t="shared" si="4"/>
        <v>0</v>
      </c>
      <c r="AL58" s="101"/>
      <c r="AM58" s="102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s="3" customFormat="1" ht="15" customHeight="1" thickBot="1">
      <c r="A59" s="99"/>
      <c r="B59" s="100"/>
      <c r="C59" s="100"/>
      <c r="D59" s="100"/>
      <c r="E59" s="57" t="s">
        <v>56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59">
        <f t="shared" si="4"/>
        <v>0</v>
      </c>
      <c r="AL59" s="101"/>
      <c r="AM59" s="102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s="3" customFormat="1" ht="15" customHeight="1" thickBot="1">
      <c r="A60" s="99"/>
      <c r="B60" s="100"/>
      <c r="C60" s="100"/>
      <c r="D60" s="100"/>
      <c r="E60" s="55" t="s">
        <v>57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60">
        <f t="shared" si="4"/>
        <v>0</v>
      </c>
      <c r="AL60" s="61">
        <f>+AK60</f>
        <v>0</v>
      </c>
      <c r="AM60" s="102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3" customFormat="1" ht="15" customHeight="1" thickBot="1">
      <c r="A61" s="99"/>
      <c r="B61" s="100"/>
      <c r="C61" s="100"/>
      <c r="D61" s="100"/>
      <c r="E61" s="55" t="s">
        <v>58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2">
        <f t="shared" si="4"/>
        <v>0</v>
      </c>
      <c r="AL61" s="61">
        <f>+AK61</f>
        <v>0</v>
      </c>
      <c r="AM61" s="102"/>
      <c r="AN61" s="8"/>
      <c r="AO61" s="8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s="3" customFormat="1" ht="15" customHeight="1" thickBot="1">
      <c r="A62" s="99"/>
      <c r="B62" s="100"/>
      <c r="C62" s="100"/>
      <c r="D62" s="100"/>
      <c r="E62" s="55" t="s">
        <v>59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3">
        <f t="shared" si="4"/>
        <v>0</v>
      </c>
      <c r="AL62" s="64">
        <f>+AK62</f>
        <v>0</v>
      </c>
      <c r="AM62" s="102"/>
      <c r="AN62" s="8"/>
      <c r="AO62" s="8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s="3" customFormat="1" ht="15" customHeight="1" thickBot="1">
      <c r="A63" s="99"/>
      <c r="B63" s="100"/>
      <c r="C63" s="100"/>
      <c r="D63" s="100"/>
      <c r="E63" s="55" t="s">
        <v>60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65">
        <f t="shared" si="4"/>
        <v>0</v>
      </c>
      <c r="AL63" s="101">
        <f>+SUM(AK63:AK65)</f>
        <v>0</v>
      </c>
      <c r="AM63" s="102"/>
      <c r="AN63" s="8"/>
      <c r="AO63" s="8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s="3" customFormat="1" ht="15" customHeight="1" thickBot="1">
      <c r="A64" s="99"/>
      <c r="B64" s="100"/>
      <c r="C64" s="100"/>
      <c r="D64" s="100"/>
      <c r="E64" s="55" t="s">
        <v>61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65">
        <f t="shared" si="4"/>
        <v>0</v>
      </c>
      <c r="AL64" s="101"/>
      <c r="AM64" s="102"/>
      <c r="AN64" s="8"/>
      <c r="AO64" s="8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s="3" customFormat="1" ht="15" customHeight="1" thickBot="1">
      <c r="A65" s="99"/>
      <c r="B65" s="100"/>
      <c r="C65" s="100"/>
      <c r="D65" s="100"/>
      <c r="E65" s="58" t="s">
        <v>89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65">
        <f t="shared" si="4"/>
        <v>0</v>
      </c>
      <c r="AL65" s="101"/>
      <c r="AM65" s="102"/>
      <c r="AN65" s="8"/>
      <c r="AO65" s="8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s="3" customFormat="1" ht="15" customHeight="1" thickBot="1">
      <c r="A66" s="99" t="s">
        <v>8</v>
      </c>
      <c r="B66" s="100" t="str">
        <f>+GİRİŞ!A7</f>
        <v>ESMEHAN YILDIRIM</v>
      </c>
      <c r="C66" s="100">
        <f>+GİRİŞ!B7</f>
        <v>0</v>
      </c>
      <c r="D66" s="100" t="str">
        <f>+GİRİŞ!C7</f>
        <v>Mevlana Ortaokulu</v>
      </c>
      <c r="E66" s="54" t="s">
        <v>51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59">
        <f>+SUM(F66:AJ66)</f>
        <v>0</v>
      </c>
      <c r="AL66" s="101">
        <f>+SUM(AK66:AK71)</f>
        <v>0</v>
      </c>
      <c r="AM66" s="102">
        <f>+SUM(AK66:AK77)</f>
        <v>0</v>
      </c>
      <c r="AN66" s="8"/>
      <c r="AO66" s="8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s="3" customFormat="1" ht="15" customHeight="1" thickBot="1">
      <c r="A67" s="99"/>
      <c r="B67" s="100"/>
      <c r="C67" s="100"/>
      <c r="D67" s="100"/>
      <c r="E67" s="55" t="s">
        <v>52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59">
        <f aca="true" t="shared" si="5" ref="AK67:AK77">SUM(F67:AJ67)</f>
        <v>0</v>
      </c>
      <c r="AL67" s="101"/>
      <c r="AM67" s="102"/>
      <c r="AN67" s="8"/>
      <c r="AO67" s="8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s="3" customFormat="1" ht="15" customHeight="1" thickBot="1">
      <c r="A68" s="99"/>
      <c r="B68" s="100"/>
      <c r="C68" s="100"/>
      <c r="D68" s="100"/>
      <c r="E68" s="55" t="s">
        <v>53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59">
        <f t="shared" si="5"/>
        <v>0</v>
      </c>
      <c r="AL68" s="101"/>
      <c r="AM68" s="102"/>
      <c r="AN68" s="8"/>
      <c r="AO68" s="8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3" customFormat="1" ht="15" customHeight="1" thickBot="1">
      <c r="A69" s="99"/>
      <c r="B69" s="100"/>
      <c r="C69" s="100"/>
      <c r="D69" s="100"/>
      <c r="E69" s="56" t="s">
        <v>54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59">
        <f t="shared" si="5"/>
        <v>0</v>
      </c>
      <c r="AL69" s="101"/>
      <c r="AM69" s="102"/>
      <c r="AN69" s="8"/>
      <c r="AO69" s="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s="3" customFormat="1" ht="15" customHeight="1" thickBot="1">
      <c r="A70" s="99"/>
      <c r="B70" s="100"/>
      <c r="C70" s="100"/>
      <c r="D70" s="100"/>
      <c r="E70" s="55" t="s">
        <v>55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59">
        <f t="shared" si="5"/>
        <v>0</v>
      </c>
      <c r="AL70" s="101"/>
      <c r="AM70" s="102"/>
      <c r="AN70" s="8"/>
      <c r="AO70" s="8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s="3" customFormat="1" ht="15" customHeight="1" thickBot="1">
      <c r="A71" s="99"/>
      <c r="B71" s="100"/>
      <c r="C71" s="100"/>
      <c r="D71" s="100"/>
      <c r="E71" s="57" t="s">
        <v>56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59">
        <f t="shared" si="5"/>
        <v>0</v>
      </c>
      <c r="AL71" s="101"/>
      <c r="AM71" s="102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s="3" customFormat="1" ht="15" customHeight="1" thickBot="1">
      <c r="A72" s="99"/>
      <c r="B72" s="100"/>
      <c r="C72" s="100"/>
      <c r="D72" s="100"/>
      <c r="E72" s="55" t="s">
        <v>57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60">
        <f t="shared" si="5"/>
        <v>0</v>
      </c>
      <c r="AL72" s="61">
        <f>+AK72</f>
        <v>0</v>
      </c>
      <c r="AM72" s="102"/>
      <c r="AN72" s="8"/>
      <c r="AO72" s="8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s="3" customFormat="1" ht="15" customHeight="1" thickBot="1">
      <c r="A73" s="99"/>
      <c r="B73" s="100"/>
      <c r="C73" s="100"/>
      <c r="D73" s="100"/>
      <c r="E73" s="55" t="s">
        <v>58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62">
        <f t="shared" si="5"/>
        <v>0</v>
      </c>
      <c r="AL73" s="61">
        <f>+AK73</f>
        <v>0</v>
      </c>
      <c r="AM73" s="102"/>
      <c r="AN73" s="8"/>
      <c r="AO73" s="8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s="3" customFormat="1" ht="15" customHeight="1" thickBot="1">
      <c r="A74" s="99"/>
      <c r="B74" s="100"/>
      <c r="C74" s="100"/>
      <c r="D74" s="100"/>
      <c r="E74" s="55" t="s">
        <v>59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63">
        <f t="shared" si="5"/>
        <v>0</v>
      </c>
      <c r="AL74" s="64">
        <f>+AK74</f>
        <v>0</v>
      </c>
      <c r="AM74" s="102"/>
      <c r="AN74" s="8"/>
      <c r="AO74" s="8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s="3" customFormat="1" ht="15" customHeight="1" thickBot="1">
      <c r="A75" s="99"/>
      <c r="B75" s="100"/>
      <c r="C75" s="100"/>
      <c r="D75" s="100"/>
      <c r="E75" s="55" t="s">
        <v>60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65">
        <f t="shared" si="5"/>
        <v>0</v>
      </c>
      <c r="AL75" s="101">
        <f>+SUM(AK75:AK77)</f>
        <v>0</v>
      </c>
      <c r="AM75" s="102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s="3" customFormat="1" ht="15" customHeight="1" thickBot="1">
      <c r="A76" s="99"/>
      <c r="B76" s="100"/>
      <c r="C76" s="100"/>
      <c r="D76" s="100"/>
      <c r="E76" s="55" t="s">
        <v>61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65">
        <f t="shared" si="5"/>
        <v>0</v>
      </c>
      <c r="AL76" s="101"/>
      <c r="AM76" s="102"/>
      <c r="AN76" s="8"/>
      <c r="AO76" s="8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3" customFormat="1" ht="15" customHeight="1" thickBot="1">
      <c r="A77" s="99"/>
      <c r="B77" s="100"/>
      <c r="C77" s="100"/>
      <c r="D77" s="100"/>
      <c r="E77" s="58" t="s">
        <v>89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65">
        <f t="shared" si="5"/>
        <v>0</v>
      </c>
      <c r="AL77" s="101"/>
      <c r="AM77" s="102"/>
      <c r="AN77" s="8"/>
      <c r="AO77" s="8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s="3" customFormat="1" ht="15" customHeight="1" thickBot="1">
      <c r="A78" s="99" t="s">
        <v>9</v>
      </c>
      <c r="B78" s="100" t="str">
        <f>+GİRİŞ!A8</f>
        <v>MAHMUT KAYA</v>
      </c>
      <c r="C78" s="100">
        <f>+GİRİŞ!B8</f>
        <v>0</v>
      </c>
      <c r="D78" s="100" t="str">
        <f>+GİRİŞ!C8</f>
        <v>Mevlana Ortaokulu</v>
      </c>
      <c r="E78" s="54" t="s">
        <v>51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59">
        <f>+SUM(F78:AJ78)</f>
        <v>0</v>
      </c>
      <c r="AL78" s="101">
        <f>+SUM(AK78:AK83)</f>
        <v>0</v>
      </c>
      <c r="AM78" s="102">
        <f>+SUM(AK78:AK89)</f>
        <v>0</v>
      </c>
      <c r="AN78" s="8"/>
      <c r="AO78" s="8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s="3" customFormat="1" ht="15" customHeight="1" thickBot="1">
      <c r="A79" s="99"/>
      <c r="B79" s="100"/>
      <c r="C79" s="100"/>
      <c r="D79" s="100"/>
      <c r="E79" s="55" t="s">
        <v>52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59">
        <f aca="true" t="shared" si="6" ref="AK79:AK89">SUM(F79:AJ79)</f>
        <v>0</v>
      </c>
      <c r="AL79" s="101"/>
      <c r="AM79" s="102"/>
      <c r="AN79" s="8"/>
      <c r="AO79" s="8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</row>
    <row r="80" spans="1:76" s="3" customFormat="1" ht="15" customHeight="1" thickBot="1">
      <c r="A80" s="99"/>
      <c r="B80" s="100"/>
      <c r="C80" s="100"/>
      <c r="D80" s="100"/>
      <c r="E80" s="55" t="s">
        <v>53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59">
        <f t="shared" si="6"/>
        <v>0</v>
      </c>
      <c r="AL80" s="101"/>
      <c r="AM80" s="102"/>
      <c r="AN80" s="8"/>
      <c r="AO80" s="8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</row>
    <row r="81" spans="1:76" s="3" customFormat="1" ht="15" customHeight="1" thickBot="1">
      <c r="A81" s="99"/>
      <c r="B81" s="100"/>
      <c r="C81" s="100"/>
      <c r="D81" s="100"/>
      <c r="E81" s="56" t="s">
        <v>54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59">
        <f t="shared" si="6"/>
        <v>0</v>
      </c>
      <c r="AL81" s="101"/>
      <c r="AM81" s="102"/>
      <c r="AN81" s="8"/>
      <c r="AO81" s="8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s="3" customFormat="1" ht="15" customHeight="1" thickBot="1">
      <c r="A82" s="99"/>
      <c r="B82" s="100"/>
      <c r="C82" s="100"/>
      <c r="D82" s="100"/>
      <c r="E82" s="55" t="s">
        <v>55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59">
        <f t="shared" si="6"/>
        <v>0</v>
      </c>
      <c r="AL82" s="101"/>
      <c r="AM82" s="102"/>
      <c r="AN82" s="8"/>
      <c r="AO82" s="8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s="3" customFormat="1" ht="15" customHeight="1" thickBot="1">
      <c r="A83" s="99"/>
      <c r="B83" s="100"/>
      <c r="C83" s="100"/>
      <c r="D83" s="100"/>
      <c r="E83" s="57" t="s">
        <v>56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59">
        <f t="shared" si="6"/>
        <v>0</v>
      </c>
      <c r="AL83" s="101"/>
      <c r="AM83" s="102"/>
      <c r="AN83" s="8"/>
      <c r="AO83" s="8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s="3" customFormat="1" ht="15" customHeight="1" thickBot="1">
      <c r="A84" s="99"/>
      <c r="B84" s="100"/>
      <c r="C84" s="100"/>
      <c r="D84" s="100"/>
      <c r="E84" s="55" t="s">
        <v>57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60">
        <f t="shared" si="6"/>
        <v>0</v>
      </c>
      <c r="AL84" s="61">
        <f>+AK84</f>
        <v>0</v>
      </c>
      <c r="AM84" s="102"/>
      <c r="AN84" s="8"/>
      <c r="AO84" s="8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s="3" customFormat="1" ht="15" customHeight="1" thickBot="1">
      <c r="A85" s="99"/>
      <c r="B85" s="100"/>
      <c r="C85" s="100"/>
      <c r="D85" s="100"/>
      <c r="E85" s="55" t="s">
        <v>58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62">
        <f t="shared" si="6"/>
        <v>0</v>
      </c>
      <c r="AL85" s="61">
        <f>+AK85</f>
        <v>0</v>
      </c>
      <c r="AM85" s="102"/>
      <c r="AN85" s="8"/>
      <c r="AO85" s="8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3" customFormat="1" ht="15" customHeight="1" thickBot="1">
      <c r="A86" s="99"/>
      <c r="B86" s="100"/>
      <c r="C86" s="100"/>
      <c r="D86" s="100"/>
      <c r="E86" s="55" t="s">
        <v>59</v>
      </c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63">
        <f t="shared" si="6"/>
        <v>0</v>
      </c>
      <c r="AL86" s="64">
        <f>+AK86</f>
        <v>0</v>
      </c>
      <c r="AM86" s="102"/>
      <c r="AN86" s="8"/>
      <c r="AO86" s="8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s="3" customFormat="1" ht="15" customHeight="1" thickBot="1">
      <c r="A87" s="99"/>
      <c r="B87" s="100"/>
      <c r="C87" s="100"/>
      <c r="D87" s="100"/>
      <c r="E87" s="55" t="s">
        <v>60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65">
        <f t="shared" si="6"/>
        <v>0</v>
      </c>
      <c r="AL87" s="101">
        <f>+SUM(AK87:AK89)</f>
        <v>0</v>
      </c>
      <c r="AM87" s="102"/>
      <c r="AN87" s="8"/>
      <c r="AO87" s="8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s="3" customFormat="1" ht="15" customHeight="1" thickBot="1">
      <c r="A88" s="99"/>
      <c r="B88" s="100"/>
      <c r="C88" s="100"/>
      <c r="D88" s="100"/>
      <c r="E88" s="55" t="s">
        <v>61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65">
        <f t="shared" si="6"/>
        <v>0</v>
      </c>
      <c r="AL88" s="101"/>
      <c r="AM88" s="102"/>
      <c r="AN88" s="8"/>
      <c r="AO88" s="8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s="3" customFormat="1" ht="15" customHeight="1" thickBot="1">
      <c r="A89" s="99"/>
      <c r="B89" s="100"/>
      <c r="C89" s="100"/>
      <c r="D89" s="100"/>
      <c r="E89" s="58" t="s">
        <v>89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65">
        <f t="shared" si="6"/>
        <v>0</v>
      </c>
      <c r="AL89" s="101"/>
      <c r="AM89" s="102"/>
      <c r="AN89" s="8"/>
      <c r="AO89" s="8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s="3" customFormat="1" ht="15" customHeight="1" thickBot="1">
      <c r="A90" s="99" t="s">
        <v>10</v>
      </c>
      <c r="B90" s="100" t="str">
        <f>+GİRİŞ!A9</f>
        <v>MAHSUM DEMİRTAŞ</v>
      </c>
      <c r="C90" s="100">
        <f>+GİRİŞ!B9</f>
        <v>0</v>
      </c>
      <c r="D90" s="100" t="str">
        <f>+GİRİŞ!C9</f>
        <v>Mevlana Ortaokulu</v>
      </c>
      <c r="E90" s="54" t="s">
        <v>51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59">
        <f>+SUM(F90:AJ90)</f>
        <v>0</v>
      </c>
      <c r="AL90" s="101">
        <f>+SUM(AK90:AK95)</f>
        <v>0</v>
      </c>
      <c r="AM90" s="102">
        <f>+SUM(AK90:AK101)</f>
        <v>0</v>
      </c>
      <c r="AN90" s="8"/>
      <c r="AO90" s="8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s="3" customFormat="1" ht="15" customHeight="1" thickBot="1">
      <c r="A91" s="99"/>
      <c r="B91" s="100"/>
      <c r="C91" s="100"/>
      <c r="D91" s="100"/>
      <c r="E91" s="55" t="s">
        <v>52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59">
        <f aca="true" t="shared" si="7" ref="AK91:AK101">SUM(F91:AJ91)</f>
        <v>0</v>
      </c>
      <c r="AL91" s="101"/>
      <c r="AM91" s="102"/>
      <c r="AN91" s="8"/>
      <c r="AO91" s="8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s="3" customFormat="1" ht="15" customHeight="1" thickBot="1">
      <c r="A92" s="99"/>
      <c r="B92" s="100"/>
      <c r="C92" s="100"/>
      <c r="D92" s="100"/>
      <c r="E92" s="55" t="s">
        <v>53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59">
        <f t="shared" si="7"/>
        <v>0</v>
      </c>
      <c r="AL92" s="101"/>
      <c r="AM92" s="102"/>
      <c r="AN92" s="8"/>
      <c r="AO92" s="8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s="3" customFormat="1" ht="15" customHeight="1" thickBot="1">
      <c r="A93" s="99"/>
      <c r="B93" s="100"/>
      <c r="C93" s="100"/>
      <c r="D93" s="100"/>
      <c r="E93" s="56" t="s">
        <v>54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59">
        <f t="shared" si="7"/>
        <v>0</v>
      </c>
      <c r="AL93" s="101"/>
      <c r="AM93" s="102"/>
      <c r="AN93" s="8"/>
      <c r="AO93" s="8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3" customFormat="1" ht="15" customHeight="1" thickBot="1">
      <c r="A94" s="99"/>
      <c r="B94" s="100"/>
      <c r="C94" s="100"/>
      <c r="D94" s="100"/>
      <c r="E94" s="55" t="s">
        <v>55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59">
        <f t="shared" si="7"/>
        <v>0</v>
      </c>
      <c r="AL94" s="101"/>
      <c r="AM94" s="102"/>
      <c r="AN94" s="8"/>
      <c r="AO94" s="8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s="3" customFormat="1" ht="15" customHeight="1" thickBot="1">
      <c r="A95" s="99"/>
      <c r="B95" s="100"/>
      <c r="C95" s="100"/>
      <c r="D95" s="100"/>
      <c r="E95" s="57" t="s">
        <v>56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59">
        <f t="shared" si="7"/>
        <v>0</v>
      </c>
      <c r="AL95" s="101"/>
      <c r="AM95" s="102"/>
      <c r="AN95" s="8"/>
      <c r="AO95" s="8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s="3" customFormat="1" ht="15" customHeight="1" thickBot="1">
      <c r="A96" s="99"/>
      <c r="B96" s="100"/>
      <c r="C96" s="100"/>
      <c r="D96" s="100"/>
      <c r="E96" s="55" t="s">
        <v>57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60">
        <f t="shared" si="7"/>
        <v>0</v>
      </c>
      <c r="AL96" s="61">
        <f>+AK96</f>
        <v>0</v>
      </c>
      <c r="AM96" s="102"/>
      <c r="AN96" s="8"/>
      <c r="AO96" s="8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s="3" customFormat="1" ht="15" customHeight="1" thickBot="1">
      <c r="A97" s="99"/>
      <c r="B97" s="100"/>
      <c r="C97" s="100"/>
      <c r="D97" s="100"/>
      <c r="E97" s="55" t="s">
        <v>58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62">
        <f t="shared" si="7"/>
        <v>0</v>
      </c>
      <c r="AL97" s="61">
        <f>+AK97</f>
        <v>0</v>
      </c>
      <c r="AM97" s="102"/>
      <c r="AN97" s="8"/>
      <c r="AO97" s="8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s="3" customFormat="1" ht="15" customHeight="1" thickBot="1">
      <c r="A98" s="99"/>
      <c r="B98" s="100"/>
      <c r="C98" s="100"/>
      <c r="D98" s="100"/>
      <c r="E98" s="55" t="s">
        <v>59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63">
        <f t="shared" si="7"/>
        <v>0</v>
      </c>
      <c r="AL98" s="64">
        <f>+AK98</f>
        <v>0</v>
      </c>
      <c r="AM98" s="102"/>
      <c r="AN98" s="8"/>
      <c r="AO98" s="8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s="3" customFormat="1" ht="15" customHeight="1" thickBot="1">
      <c r="A99" s="99"/>
      <c r="B99" s="100"/>
      <c r="C99" s="100"/>
      <c r="D99" s="100"/>
      <c r="E99" s="55" t="s">
        <v>60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65">
        <f t="shared" si="7"/>
        <v>0</v>
      </c>
      <c r="AL99" s="101">
        <f>+SUM(AK99:AK101)</f>
        <v>0</v>
      </c>
      <c r="AM99" s="102"/>
      <c r="AN99" s="8"/>
      <c r="AO99" s="8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s="3" customFormat="1" ht="15" customHeight="1" thickBot="1">
      <c r="A100" s="99"/>
      <c r="B100" s="100"/>
      <c r="C100" s="100"/>
      <c r="D100" s="100"/>
      <c r="E100" s="55" t="s">
        <v>61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65">
        <f t="shared" si="7"/>
        <v>0</v>
      </c>
      <c r="AL100" s="101"/>
      <c r="AM100" s="102"/>
      <c r="AN100" s="8"/>
      <c r="AO100" s="8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s="3" customFormat="1" ht="15" customHeight="1" thickBot="1">
      <c r="A101" s="99"/>
      <c r="B101" s="100"/>
      <c r="C101" s="100"/>
      <c r="D101" s="100"/>
      <c r="E101" s="58" t="s">
        <v>89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65">
        <f t="shared" si="7"/>
        <v>0</v>
      </c>
      <c r="AL101" s="101"/>
      <c r="AM101" s="102"/>
      <c r="AN101" s="8"/>
      <c r="AO101" s="8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3" customFormat="1" ht="15" customHeight="1" thickBot="1">
      <c r="A102" s="99" t="s">
        <v>11</v>
      </c>
      <c r="B102" s="100" t="str">
        <f>+GİRİŞ!A10</f>
        <v>MERVE ARIKAN</v>
      </c>
      <c r="C102" s="100">
        <f>+GİRİŞ!B10</f>
        <v>0</v>
      </c>
      <c r="D102" s="100" t="str">
        <f>+GİRİŞ!C10</f>
        <v>Mevlana Ortaokulu</v>
      </c>
      <c r="E102" s="54" t="s">
        <v>51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59">
        <f>+SUM(F102:AJ102)</f>
        <v>0</v>
      </c>
      <c r="AL102" s="101">
        <f>+SUM(AK102:AK107)</f>
        <v>0</v>
      </c>
      <c r="AM102" s="102">
        <f>+SUM(AK102:AK113)</f>
        <v>0</v>
      </c>
      <c r="AN102" s="8"/>
      <c r="AO102" s="8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</row>
    <row r="103" spans="1:76" s="3" customFormat="1" ht="15" customHeight="1" thickBot="1">
      <c r="A103" s="99"/>
      <c r="B103" s="100"/>
      <c r="C103" s="100"/>
      <c r="D103" s="100"/>
      <c r="E103" s="55" t="s">
        <v>52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59">
        <f aca="true" t="shared" si="8" ref="AK103:AK113">SUM(F103:AJ103)</f>
        <v>0</v>
      </c>
      <c r="AL103" s="101"/>
      <c r="AM103" s="102"/>
      <c r="AN103" s="8"/>
      <c r="AO103" s="8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1:76" s="3" customFormat="1" ht="15" customHeight="1" thickBot="1">
      <c r="A104" s="99"/>
      <c r="B104" s="100"/>
      <c r="C104" s="100"/>
      <c r="D104" s="100"/>
      <c r="E104" s="55" t="s">
        <v>53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59">
        <f t="shared" si="8"/>
        <v>0</v>
      </c>
      <c r="AL104" s="101"/>
      <c r="AM104" s="102"/>
      <c r="AN104" s="8"/>
      <c r="AO104" s="8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76" s="3" customFormat="1" ht="15" customHeight="1" thickBot="1">
      <c r="A105" s="99"/>
      <c r="B105" s="100"/>
      <c r="C105" s="100"/>
      <c r="D105" s="100"/>
      <c r="E105" s="56" t="s">
        <v>54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59">
        <f t="shared" si="8"/>
        <v>0</v>
      </c>
      <c r="AL105" s="101"/>
      <c r="AM105" s="102"/>
      <c r="AN105" s="8"/>
      <c r="AO105" s="8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</row>
    <row r="106" spans="1:76" s="3" customFormat="1" ht="15" customHeight="1" thickBot="1">
      <c r="A106" s="99"/>
      <c r="B106" s="100"/>
      <c r="C106" s="100"/>
      <c r="D106" s="100"/>
      <c r="E106" s="55" t="s">
        <v>55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59">
        <f t="shared" si="8"/>
        <v>0</v>
      </c>
      <c r="AL106" s="101"/>
      <c r="AM106" s="102"/>
      <c r="AN106" s="8"/>
      <c r="AO106" s="8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s="3" customFormat="1" ht="15" customHeight="1" thickBot="1">
      <c r="A107" s="99"/>
      <c r="B107" s="100"/>
      <c r="C107" s="100"/>
      <c r="D107" s="100"/>
      <c r="E107" s="57" t="s">
        <v>56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59">
        <f t="shared" si="8"/>
        <v>0</v>
      </c>
      <c r="AL107" s="101"/>
      <c r="AM107" s="102"/>
      <c r="AN107" s="8"/>
      <c r="AO107" s="8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76" s="3" customFormat="1" ht="15" customHeight="1" thickBot="1">
      <c r="A108" s="99"/>
      <c r="B108" s="100"/>
      <c r="C108" s="100"/>
      <c r="D108" s="100"/>
      <c r="E108" s="55" t="s">
        <v>57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60">
        <f t="shared" si="8"/>
        <v>0</v>
      </c>
      <c r="AL108" s="61">
        <f>+AK108</f>
        <v>0</v>
      </c>
      <c r="AM108" s="102"/>
      <c r="AN108" s="8"/>
      <c r="AO108" s="8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s="3" customFormat="1" ht="15" customHeight="1" thickBot="1">
      <c r="A109" s="99"/>
      <c r="B109" s="100"/>
      <c r="C109" s="100"/>
      <c r="D109" s="100"/>
      <c r="E109" s="55" t="s">
        <v>58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62">
        <f t="shared" si="8"/>
        <v>0</v>
      </c>
      <c r="AL109" s="61">
        <f>+AK109</f>
        <v>0</v>
      </c>
      <c r="AM109" s="102"/>
      <c r="AN109" s="8"/>
      <c r="AO109" s="8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3" customFormat="1" ht="15" customHeight="1" thickBot="1">
      <c r="A110" s="99"/>
      <c r="B110" s="100"/>
      <c r="C110" s="100"/>
      <c r="D110" s="100"/>
      <c r="E110" s="55" t="s">
        <v>59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63">
        <f t="shared" si="8"/>
        <v>0</v>
      </c>
      <c r="AL110" s="64">
        <f>+AK110</f>
        <v>0</v>
      </c>
      <c r="AM110" s="102"/>
      <c r="AN110" s="8"/>
      <c r="AO110" s="8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76" s="3" customFormat="1" ht="15" customHeight="1" thickBot="1">
      <c r="A111" s="99"/>
      <c r="B111" s="100"/>
      <c r="C111" s="100"/>
      <c r="D111" s="100"/>
      <c r="E111" s="55" t="s">
        <v>60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65">
        <f t="shared" si="8"/>
        <v>0</v>
      </c>
      <c r="AL111" s="101">
        <f>+SUM(AK111:AK113)</f>
        <v>0</v>
      </c>
      <c r="AM111" s="102"/>
      <c r="AN111" s="8"/>
      <c r="AO111" s="8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1:76" s="3" customFormat="1" ht="15" customHeight="1" thickBot="1">
      <c r="A112" s="99"/>
      <c r="B112" s="100"/>
      <c r="C112" s="100"/>
      <c r="D112" s="100"/>
      <c r="E112" s="55" t="s">
        <v>61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65">
        <f t="shared" si="8"/>
        <v>0</v>
      </c>
      <c r="AL112" s="101"/>
      <c r="AM112" s="102"/>
      <c r="AN112" s="8"/>
      <c r="AO112" s="8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</row>
    <row r="113" spans="1:76" s="3" customFormat="1" ht="15" customHeight="1" thickBot="1">
      <c r="A113" s="99"/>
      <c r="B113" s="100"/>
      <c r="C113" s="100"/>
      <c r="D113" s="100"/>
      <c r="E113" s="58" t="s">
        <v>89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65">
        <f t="shared" si="8"/>
        <v>0</v>
      </c>
      <c r="AL113" s="101"/>
      <c r="AM113" s="102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76" s="3" customFormat="1" ht="15" customHeight="1" thickBot="1">
      <c r="A114" s="99" t="s">
        <v>12</v>
      </c>
      <c r="B114" s="100" t="str">
        <f>+GİRİŞ!A11</f>
        <v>MERVE ARIKAN</v>
      </c>
      <c r="C114" s="100">
        <f>+GİRİŞ!B11</f>
        <v>0</v>
      </c>
      <c r="D114" s="100" t="str">
        <f>+GİRİŞ!C11</f>
        <v>Mevlana Ortaokulu</v>
      </c>
      <c r="E114" s="54" t="s">
        <v>51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59">
        <f>+SUM(F114:AJ114)</f>
        <v>0</v>
      </c>
      <c r="AL114" s="101">
        <f>+SUM(AK114:AK119)</f>
        <v>0</v>
      </c>
      <c r="AM114" s="102">
        <f>+SUM(AK114:AK125)</f>
        <v>0</v>
      </c>
      <c r="AN114" s="8"/>
      <c r="AO114" s="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</row>
    <row r="115" spans="1:76" s="3" customFormat="1" ht="15" customHeight="1" thickBot="1">
      <c r="A115" s="99"/>
      <c r="B115" s="100"/>
      <c r="C115" s="100"/>
      <c r="D115" s="100"/>
      <c r="E115" s="55" t="s">
        <v>52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59">
        <f aca="true" t="shared" si="9" ref="AK115:AK125">SUM(F115:AJ115)</f>
        <v>0</v>
      </c>
      <c r="AL115" s="101"/>
      <c r="AM115" s="102"/>
      <c r="AN115" s="8"/>
      <c r="AO115" s="8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</row>
    <row r="116" spans="1:76" s="3" customFormat="1" ht="15" customHeight="1" thickBot="1">
      <c r="A116" s="99"/>
      <c r="B116" s="100"/>
      <c r="C116" s="100"/>
      <c r="D116" s="100"/>
      <c r="E116" s="55" t="s">
        <v>53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59">
        <f t="shared" si="9"/>
        <v>0</v>
      </c>
      <c r="AL116" s="101"/>
      <c r="AM116" s="102"/>
      <c r="AN116" s="8"/>
      <c r="AO116" s="8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s="3" customFormat="1" ht="15" customHeight="1" thickBot="1">
      <c r="A117" s="99"/>
      <c r="B117" s="100"/>
      <c r="C117" s="100"/>
      <c r="D117" s="100"/>
      <c r="E117" s="56" t="s">
        <v>54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59">
        <f t="shared" si="9"/>
        <v>0</v>
      </c>
      <c r="AL117" s="101"/>
      <c r="AM117" s="102"/>
      <c r="AN117" s="8"/>
      <c r="AO117" s="8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3" customFormat="1" ht="15" customHeight="1" thickBot="1">
      <c r="A118" s="99"/>
      <c r="B118" s="100"/>
      <c r="C118" s="100"/>
      <c r="D118" s="100"/>
      <c r="E118" s="55" t="s">
        <v>55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59">
        <f t="shared" si="9"/>
        <v>0</v>
      </c>
      <c r="AL118" s="101"/>
      <c r="AM118" s="102"/>
      <c r="AN118" s="8"/>
      <c r="AO118" s="8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1:76" s="3" customFormat="1" ht="15" customHeight="1" thickBot="1">
      <c r="A119" s="99"/>
      <c r="B119" s="100"/>
      <c r="C119" s="100"/>
      <c r="D119" s="100"/>
      <c r="E119" s="57" t="s">
        <v>56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59">
        <f t="shared" si="9"/>
        <v>0</v>
      </c>
      <c r="AL119" s="101"/>
      <c r="AM119" s="102"/>
      <c r="AN119" s="8"/>
      <c r="AO119" s="8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76" s="3" customFormat="1" ht="15" customHeight="1" thickBot="1">
      <c r="A120" s="99"/>
      <c r="B120" s="100"/>
      <c r="C120" s="100"/>
      <c r="D120" s="100"/>
      <c r="E120" s="55" t="s">
        <v>57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60">
        <f t="shared" si="9"/>
        <v>0</v>
      </c>
      <c r="AL120" s="61">
        <f>+AK120</f>
        <v>0</v>
      </c>
      <c r="AM120" s="102"/>
      <c r="AN120" s="8"/>
      <c r="AO120" s="8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1:76" s="3" customFormat="1" ht="15" customHeight="1" thickBot="1">
      <c r="A121" s="99"/>
      <c r="B121" s="100"/>
      <c r="C121" s="100"/>
      <c r="D121" s="100"/>
      <c r="E121" s="55" t="s">
        <v>58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62">
        <f t="shared" si="9"/>
        <v>0</v>
      </c>
      <c r="AL121" s="61">
        <f>+AK121</f>
        <v>0</v>
      </c>
      <c r="AM121" s="102"/>
      <c r="AN121" s="8"/>
      <c r="AO121" s="8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s="3" customFormat="1" ht="15" customHeight="1" thickBot="1">
      <c r="A122" s="99"/>
      <c r="B122" s="100"/>
      <c r="C122" s="100"/>
      <c r="D122" s="100"/>
      <c r="E122" s="55" t="s">
        <v>59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63">
        <f t="shared" si="9"/>
        <v>0</v>
      </c>
      <c r="AL122" s="64">
        <f>+AK122</f>
        <v>0</v>
      </c>
      <c r="AM122" s="102"/>
      <c r="AN122" s="8"/>
      <c r="AO122" s="8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s="3" customFormat="1" ht="15" customHeight="1" thickBot="1">
      <c r="A123" s="99"/>
      <c r="B123" s="100"/>
      <c r="C123" s="100"/>
      <c r="D123" s="100"/>
      <c r="E123" s="55" t="s">
        <v>60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65">
        <f t="shared" si="9"/>
        <v>0</v>
      </c>
      <c r="AL123" s="101">
        <f>+SUM(AK123:AK125)</f>
        <v>0</v>
      </c>
      <c r="AM123" s="102"/>
      <c r="AN123" s="8"/>
      <c r="AO123" s="8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s="3" customFormat="1" ht="15" customHeight="1" thickBot="1">
      <c r="A124" s="99"/>
      <c r="B124" s="100"/>
      <c r="C124" s="100"/>
      <c r="D124" s="100"/>
      <c r="E124" s="55" t="s">
        <v>61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65">
        <f t="shared" si="9"/>
        <v>0</v>
      </c>
      <c r="AL124" s="101"/>
      <c r="AM124" s="102"/>
      <c r="AN124" s="8"/>
      <c r="AO124" s="8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s="3" customFormat="1" ht="15" customHeight="1" thickBot="1">
      <c r="A125" s="99"/>
      <c r="B125" s="100"/>
      <c r="C125" s="100"/>
      <c r="D125" s="100"/>
      <c r="E125" s="58" t="s">
        <v>89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65">
        <f t="shared" si="9"/>
        <v>0</v>
      </c>
      <c r="AL125" s="101"/>
      <c r="AM125" s="102"/>
      <c r="AN125" s="8"/>
      <c r="AO125" s="8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s="3" customFormat="1" ht="15" customHeight="1" thickBot="1">
      <c r="A126" s="99" t="s">
        <v>13</v>
      </c>
      <c r="B126" s="100" t="str">
        <f>+GİRİŞ!A12</f>
        <v>MERVE ARIKAN</v>
      </c>
      <c r="C126" s="100">
        <f>+GİRİŞ!B12</f>
        <v>0</v>
      </c>
      <c r="D126" s="100" t="str">
        <f>+GİRİŞ!C12</f>
        <v>Mevlana Ortaokulu</v>
      </c>
      <c r="E126" s="54" t="s">
        <v>51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59">
        <f>+SUM(F126:AJ126)</f>
        <v>0</v>
      </c>
      <c r="AL126" s="101">
        <f>+SUM(AK126:AK131)</f>
        <v>0</v>
      </c>
      <c r="AM126" s="102">
        <f>+SUM(AK126:AK137)</f>
        <v>0</v>
      </c>
      <c r="AN126" s="8"/>
      <c r="AO126" s="8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s="3" customFormat="1" ht="15" customHeight="1" thickBot="1">
      <c r="A127" s="99"/>
      <c r="B127" s="100"/>
      <c r="C127" s="100"/>
      <c r="D127" s="100"/>
      <c r="E127" s="55" t="s">
        <v>52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59">
        <f aca="true" t="shared" si="10" ref="AK127:AK137">SUM(F127:AJ127)</f>
        <v>0</v>
      </c>
      <c r="AL127" s="101"/>
      <c r="AM127" s="102"/>
      <c r="AN127" s="8"/>
      <c r="AO127" s="8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s="3" customFormat="1" ht="15" customHeight="1" thickBot="1">
      <c r="A128" s="99"/>
      <c r="B128" s="100"/>
      <c r="C128" s="100"/>
      <c r="D128" s="100"/>
      <c r="E128" s="55" t="s">
        <v>53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59">
        <f t="shared" si="10"/>
        <v>0</v>
      </c>
      <c r="AL128" s="101"/>
      <c r="AM128" s="102"/>
      <c r="AN128" s="8"/>
      <c r="AO128" s="8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s="3" customFormat="1" ht="15" customHeight="1" thickBot="1">
      <c r="A129" s="99"/>
      <c r="B129" s="100"/>
      <c r="C129" s="100"/>
      <c r="D129" s="100"/>
      <c r="E129" s="56" t="s">
        <v>54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59">
        <f t="shared" si="10"/>
        <v>0</v>
      </c>
      <c r="AL129" s="101"/>
      <c r="AM129" s="102"/>
      <c r="AN129" s="8"/>
      <c r="AO129" s="8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s="3" customFormat="1" ht="15" customHeight="1" thickBot="1">
      <c r="A130" s="99"/>
      <c r="B130" s="100"/>
      <c r="C130" s="100"/>
      <c r="D130" s="100"/>
      <c r="E130" s="55" t="s">
        <v>55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59">
        <f t="shared" si="10"/>
        <v>0</v>
      </c>
      <c r="AL130" s="101"/>
      <c r="AM130" s="102"/>
      <c r="AN130" s="8"/>
      <c r="AO130" s="8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s="3" customFormat="1" ht="15" customHeight="1" thickBot="1">
      <c r="A131" s="99"/>
      <c r="B131" s="100"/>
      <c r="C131" s="100"/>
      <c r="D131" s="100"/>
      <c r="E131" s="57" t="s">
        <v>56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59">
        <f t="shared" si="10"/>
        <v>0</v>
      </c>
      <c r="AL131" s="101"/>
      <c r="AM131" s="102"/>
      <c r="AN131" s="8"/>
      <c r="AO131" s="8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s="3" customFormat="1" ht="15" customHeight="1" thickBot="1">
      <c r="A132" s="99"/>
      <c r="B132" s="100"/>
      <c r="C132" s="100"/>
      <c r="D132" s="100"/>
      <c r="E132" s="55" t="s">
        <v>57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60">
        <f t="shared" si="10"/>
        <v>0</v>
      </c>
      <c r="AL132" s="61">
        <f>+AK132</f>
        <v>0</v>
      </c>
      <c r="AM132" s="102"/>
      <c r="AN132" s="8"/>
      <c r="AO132" s="8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s="3" customFormat="1" ht="15" customHeight="1" thickBot="1">
      <c r="A133" s="99"/>
      <c r="B133" s="100"/>
      <c r="C133" s="100"/>
      <c r="D133" s="100"/>
      <c r="E133" s="55" t="s">
        <v>58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62">
        <f t="shared" si="10"/>
        <v>0</v>
      </c>
      <c r="AL133" s="61">
        <f>+AK133</f>
        <v>0</v>
      </c>
      <c r="AM133" s="102"/>
      <c r="AN133" s="8"/>
      <c r="AO133" s="8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s="3" customFormat="1" ht="15" customHeight="1" thickBot="1">
      <c r="A134" s="99"/>
      <c r="B134" s="100"/>
      <c r="C134" s="100"/>
      <c r="D134" s="100"/>
      <c r="E134" s="55" t="s">
        <v>59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63">
        <f t="shared" si="10"/>
        <v>0</v>
      </c>
      <c r="AL134" s="64">
        <f>+AK134</f>
        <v>0</v>
      </c>
      <c r="AM134" s="102"/>
      <c r="AN134" s="8"/>
      <c r="AO134" s="8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s="3" customFormat="1" ht="15" customHeight="1" thickBot="1">
      <c r="A135" s="99"/>
      <c r="B135" s="100"/>
      <c r="C135" s="100"/>
      <c r="D135" s="100"/>
      <c r="E135" s="55" t="s">
        <v>60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65">
        <f t="shared" si="10"/>
        <v>0</v>
      </c>
      <c r="AL135" s="101">
        <f>+SUM(AK135:AK137)</f>
        <v>0</v>
      </c>
      <c r="AM135" s="102"/>
      <c r="AN135" s="8"/>
      <c r="AO135" s="8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s="3" customFormat="1" ht="15" customHeight="1" thickBot="1">
      <c r="A136" s="99"/>
      <c r="B136" s="100"/>
      <c r="C136" s="100"/>
      <c r="D136" s="100"/>
      <c r="E136" s="55" t="s">
        <v>61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65">
        <f t="shared" si="10"/>
        <v>0</v>
      </c>
      <c r="AL136" s="101"/>
      <c r="AM136" s="102"/>
      <c r="AN136" s="8"/>
      <c r="AO136" s="8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s="3" customFormat="1" ht="15" customHeight="1" thickBot="1">
      <c r="A137" s="99"/>
      <c r="B137" s="100"/>
      <c r="C137" s="100"/>
      <c r="D137" s="100"/>
      <c r="E137" s="58" t="s">
        <v>89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65">
        <f t="shared" si="10"/>
        <v>0</v>
      </c>
      <c r="AL137" s="101"/>
      <c r="AM137" s="102"/>
      <c r="AN137" s="8"/>
      <c r="AO137" s="8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s="3" customFormat="1" ht="15" customHeight="1" thickBot="1">
      <c r="A138" s="99" t="s">
        <v>14</v>
      </c>
      <c r="B138" s="100" t="str">
        <f>+GİRİŞ!A13</f>
        <v>MERVE ARIKAN</v>
      </c>
      <c r="C138" s="100">
        <f>+GİRİŞ!B13</f>
        <v>0</v>
      </c>
      <c r="D138" s="100" t="str">
        <f>+GİRİŞ!C13</f>
        <v>Mevlana Ortaokulu</v>
      </c>
      <c r="E138" s="54" t="s">
        <v>51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59">
        <f>+SUM(F138:AJ138)</f>
        <v>0</v>
      </c>
      <c r="AL138" s="101">
        <f>+SUM(AK138:AK143)</f>
        <v>0</v>
      </c>
      <c r="AM138" s="102">
        <f>+SUM(AK138:AK149)</f>
        <v>0</v>
      </c>
      <c r="AN138" s="8"/>
      <c r="AO138" s="8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s="3" customFormat="1" ht="15" customHeight="1" thickBot="1">
      <c r="A139" s="99"/>
      <c r="B139" s="100"/>
      <c r="C139" s="100"/>
      <c r="D139" s="100"/>
      <c r="E139" s="55" t="s">
        <v>52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59">
        <f aca="true" t="shared" si="11" ref="AK139:AK149">SUM(F139:AJ139)</f>
        <v>0</v>
      </c>
      <c r="AL139" s="101"/>
      <c r="AM139" s="102"/>
      <c r="AN139" s="8"/>
      <c r="AO139" s="8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s="3" customFormat="1" ht="15" customHeight="1" thickBot="1">
      <c r="A140" s="99"/>
      <c r="B140" s="100"/>
      <c r="C140" s="100"/>
      <c r="D140" s="100"/>
      <c r="E140" s="55" t="s">
        <v>53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59">
        <f t="shared" si="11"/>
        <v>0</v>
      </c>
      <c r="AL140" s="101"/>
      <c r="AM140" s="102"/>
      <c r="AN140" s="8"/>
      <c r="AO140" s="8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s="3" customFormat="1" ht="15" customHeight="1" thickBot="1">
      <c r="A141" s="99"/>
      <c r="B141" s="100"/>
      <c r="C141" s="100"/>
      <c r="D141" s="100"/>
      <c r="E141" s="56" t="s">
        <v>54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59">
        <f t="shared" si="11"/>
        <v>0</v>
      </c>
      <c r="AL141" s="101"/>
      <c r="AM141" s="102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s="3" customFormat="1" ht="15" customHeight="1" thickBot="1">
      <c r="A142" s="99"/>
      <c r="B142" s="100"/>
      <c r="C142" s="100"/>
      <c r="D142" s="100"/>
      <c r="E142" s="55" t="s">
        <v>55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59">
        <f t="shared" si="11"/>
        <v>0</v>
      </c>
      <c r="AL142" s="101"/>
      <c r="AM142" s="102"/>
      <c r="AN142" s="8"/>
      <c r="AO142" s="8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s="3" customFormat="1" ht="15" customHeight="1" thickBot="1">
      <c r="A143" s="99"/>
      <c r="B143" s="100"/>
      <c r="C143" s="100"/>
      <c r="D143" s="100"/>
      <c r="E143" s="57" t="s">
        <v>56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59">
        <f t="shared" si="11"/>
        <v>0</v>
      </c>
      <c r="AL143" s="101"/>
      <c r="AM143" s="102"/>
      <c r="AN143" s="8"/>
      <c r="AO143" s="8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s="3" customFormat="1" ht="15" customHeight="1" thickBot="1">
      <c r="A144" s="99"/>
      <c r="B144" s="100"/>
      <c r="C144" s="100"/>
      <c r="D144" s="100"/>
      <c r="E144" s="55" t="s">
        <v>57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60">
        <f t="shared" si="11"/>
        <v>0</v>
      </c>
      <c r="AL144" s="61">
        <f>+AK144</f>
        <v>0</v>
      </c>
      <c r="AM144" s="102"/>
      <c r="AN144" s="8"/>
      <c r="AO144" s="8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s="3" customFormat="1" ht="15" customHeight="1" thickBot="1">
      <c r="A145" s="99"/>
      <c r="B145" s="100"/>
      <c r="C145" s="100"/>
      <c r="D145" s="100"/>
      <c r="E145" s="55" t="s">
        <v>58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62">
        <f t="shared" si="11"/>
        <v>0</v>
      </c>
      <c r="AL145" s="61">
        <f>+AK145</f>
        <v>0</v>
      </c>
      <c r="AM145" s="102"/>
      <c r="AN145" s="8"/>
      <c r="AO145" s="8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s="3" customFormat="1" ht="15" customHeight="1" thickBot="1">
      <c r="A146" s="99"/>
      <c r="B146" s="100"/>
      <c r="C146" s="100"/>
      <c r="D146" s="100"/>
      <c r="E146" s="55" t="s">
        <v>59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63">
        <f t="shared" si="11"/>
        <v>0</v>
      </c>
      <c r="AL146" s="64">
        <f>+AK146</f>
        <v>0</v>
      </c>
      <c r="AM146" s="102"/>
      <c r="AN146" s="8"/>
      <c r="AO146" s="8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s="3" customFormat="1" ht="15" customHeight="1" thickBot="1">
      <c r="A147" s="99"/>
      <c r="B147" s="100"/>
      <c r="C147" s="100"/>
      <c r="D147" s="100"/>
      <c r="E147" s="55" t="s">
        <v>60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65">
        <f t="shared" si="11"/>
        <v>0</v>
      </c>
      <c r="AL147" s="101">
        <f>+SUM(AK147:AK149)</f>
        <v>0</v>
      </c>
      <c r="AM147" s="102"/>
      <c r="AN147" s="8"/>
      <c r="AO147" s="8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s="3" customFormat="1" ht="15" customHeight="1" thickBot="1">
      <c r="A148" s="99"/>
      <c r="B148" s="100"/>
      <c r="C148" s="100"/>
      <c r="D148" s="100"/>
      <c r="E148" s="55" t="s">
        <v>61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65">
        <f t="shared" si="11"/>
        <v>0</v>
      </c>
      <c r="AL148" s="101"/>
      <c r="AM148" s="102"/>
      <c r="AN148" s="8"/>
      <c r="AO148" s="8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s="3" customFormat="1" ht="15" customHeight="1" thickBot="1">
      <c r="A149" s="99"/>
      <c r="B149" s="100"/>
      <c r="C149" s="100"/>
      <c r="D149" s="100"/>
      <c r="E149" s="58" t="s">
        <v>89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65">
        <f t="shared" si="11"/>
        <v>0</v>
      </c>
      <c r="AL149" s="101"/>
      <c r="AM149" s="102"/>
      <c r="AN149" s="8"/>
      <c r="AO149" s="8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s="3" customFormat="1" ht="15" customHeight="1" thickBot="1">
      <c r="A150" s="99" t="s">
        <v>15</v>
      </c>
      <c r="B150" s="100" t="str">
        <f>+GİRİŞ!A14</f>
        <v>MERVE ARIKAN</v>
      </c>
      <c r="C150" s="100">
        <f>+GİRİŞ!B14</f>
        <v>0</v>
      </c>
      <c r="D150" s="100" t="str">
        <f>+GİRİŞ!C14</f>
        <v>Mevlana Ortaokulu</v>
      </c>
      <c r="E150" s="54" t="s">
        <v>51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59">
        <f>+SUM(F150:AJ150)</f>
        <v>0</v>
      </c>
      <c r="AL150" s="101">
        <f>+SUM(AK150:AK155)</f>
        <v>0</v>
      </c>
      <c r="AM150" s="102">
        <f>+SUM(AK150:AK161)</f>
        <v>0</v>
      </c>
      <c r="AN150" s="8"/>
      <c r="AO150" s="8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s="3" customFormat="1" ht="15" customHeight="1" thickBot="1">
      <c r="A151" s="99"/>
      <c r="B151" s="100"/>
      <c r="C151" s="100"/>
      <c r="D151" s="100"/>
      <c r="E151" s="55" t="s">
        <v>52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59">
        <f aca="true" t="shared" si="12" ref="AK151:AK161">SUM(F151:AJ151)</f>
        <v>0</v>
      </c>
      <c r="AL151" s="101"/>
      <c r="AM151" s="102"/>
      <c r="AN151" s="8"/>
      <c r="AO151" s="8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s="3" customFormat="1" ht="15" customHeight="1" thickBot="1">
      <c r="A152" s="99"/>
      <c r="B152" s="100"/>
      <c r="C152" s="100"/>
      <c r="D152" s="100"/>
      <c r="E152" s="55" t="s">
        <v>53</v>
      </c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59">
        <f t="shared" si="12"/>
        <v>0</v>
      </c>
      <c r="AL152" s="101"/>
      <c r="AM152" s="102"/>
      <c r="AN152" s="8"/>
      <c r="AO152" s="8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s="3" customFormat="1" ht="15" customHeight="1" thickBot="1">
      <c r="A153" s="99"/>
      <c r="B153" s="100"/>
      <c r="C153" s="100"/>
      <c r="D153" s="100"/>
      <c r="E153" s="56" t="s">
        <v>54</v>
      </c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59">
        <f t="shared" si="12"/>
        <v>0</v>
      </c>
      <c r="AL153" s="101"/>
      <c r="AM153" s="102"/>
      <c r="AN153" s="8"/>
      <c r="AO153" s="8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s="3" customFormat="1" ht="15" customHeight="1" thickBot="1">
      <c r="A154" s="99"/>
      <c r="B154" s="100"/>
      <c r="C154" s="100"/>
      <c r="D154" s="100"/>
      <c r="E154" s="55" t="s">
        <v>55</v>
      </c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59">
        <f t="shared" si="12"/>
        <v>0</v>
      </c>
      <c r="AL154" s="101"/>
      <c r="AM154" s="102"/>
      <c r="AN154" s="8"/>
      <c r="AO154" s="8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s="3" customFormat="1" ht="15" customHeight="1" thickBot="1">
      <c r="A155" s="99"/>
      <c r="B155" s="100"/>
      <c r="C155" s="100"/>
      <c r="D155" s="100"/>
      <c r="E155" s="57" t="s">
        <v>56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59">
        <f t="shared" si="12"/>
        <v>0</v>
      </c>
      <c r="AL155" s="101"/>
      <c r="AM155" s="102"/>
      <c r="AN155" s="8"/>
      <c r="AO155" s="8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s="3" customFormat="1" ht="15" customHeight="1" thickBot="1">
      <c r="A156" s="99"/>
      <c r="B156" s="100"/>
      <c r="C156" s="100"/>
      <c r="D156" s="100"/>
      <c r="E156" s="55" t="s">
        <v>57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60">
        <f t="shared" si="12"/>
        <v>0</v>
      </c>
      <c r="AL156" s="61">
        <f>+AK156</f>
        <v>0</v>
      </c>
      <c r="AM156" s="102"/>
      <c r="AN156" s="8"/>
      <c r="AO156" s="8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s="3" customFormat="1" ht="15" customHeight="1" thickBot="1">
      <c r="A157" s="99"/>
      <c r="B157" s="100"/>
      <c r="C157" s="100"/>
      <c r="D157" s="100"/>
      <c r="E157" s="55" t="s">
        <v>58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62">
        <f t="shared" si="12"/>
        <v>0</v>
      </c>
      <c r="AL157" s="61">
        <f>+AK157</f>
        <v>0</v>
      </c>
      <c r="AM157" s="102"/>
      <c r="AN157" s="8"/>
      <c r="AO157" s="8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s="3" customFormat="1" ht="15" customHeight="1" thickBot="1">
      <c r="A158" s="99"/>
      <c r="B158" s="100"/>
      <c r="C158" s="100"/>
      <c r="D158" s="100"/>
      <c r="E158" s="55" t="s">
        <v>59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63">
        <f t="shared" si="12"/>
        <v>0</v>
      </c>
      <c r="AL158" s="64">
        <f>+AK158</f>
        <v>0</v>
      </c>
      <c r="AM158" s="102"/>
      <c r="AN158" s="8"/>
      <c r="AO158" s="8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s="3" customFormat="1" ht="15" customHeight="1" thickBot="1">
      <c r="A159" s="99"/>
      <c r="B159" s="100"/>
      <c r="C159" s="100"/>
      <c r="D159" s="100"/>
      <c r="E159" s="55" t="s">
        <v>60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65">
        <f t="shared" si="12"/>
        <v>0</v>
      </c>
      <c r="AL159" s="101">
        <f>+SUM(AK159:AK161)</f>
        <v>0</v>
      </c>
      <c r="AM159" s="102"/>
      <c r="AN159" s="8"/>
      <c r="AO159" s="8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s="3" customFormat="1" ht="15" customHeight="1" thickBot="1">
      <c r="A160" s="99"/>
      <c r="B160" s="100"/>
      <c r="C160" s="100"/>
      <c r="D160" s="100"/>
      <c r="E160" s="55" t="s">
        <v>61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65">
        <f t="shared" si="12"/>
        <v>0</v>
      </c>
      <c r="AL160" s="101"/>
      <c r="AM160" s="102"/>
      <c r="AN160" s="8"/>
      <c r="AO160" s="8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s="3" customFormat="1" ht="15" customHeight="1" thickBot="1">
      <c r="A161" s="99"/>
      <c r="B161" s="100"/>
      <c r="C161" s="100"/>
      <c r="D161" s="100"/>
      <c r="E161" s="58" t="s">
        <v>89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65">
        <f t="shared" si="12"/>
        <v>0</v>
      </c>
      <c r="AL161" s="101"/>
      <c r="AM161" s="102"/>
      <c r="AN161" s="8"/>
      <c r="AO161" s="8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s="3" customFormat="1" ht="15" customHeight="1" thickBot="1">
      <c r="A162" s="99" t="s">
        <v>16</v>
      </c>
      <c r="B162" s="100" t="str">
        <f>+GİRİŞ!A15</f>
        <v>MERVE ARIKAN</v>
      </c>
      <c r="C162" s="100">
        <f>+GİRİŞ!B15</f>
        <v>0</v>
      </c>
      <c r="D162" s="100" t="str">
        <f>+GİRİŞ!C15</f>
        <v>Mevlana Ortaokulu</v>
      </c>
      <c r="E162" s="54" t="s">
        <v>51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59">
        <f>+SUM(F162:AJ162)</f>
        <v>0</v>
      </c>
      <c r="AL162" s="101">
        <f>+SUM(AK162:AK167)</f>
        <v>0</v>
      </c>
      <c r="AM162" s="102">
        <f>+SUM(AK162:AK173)</f>
        <v>0</v>
      </c>
      <c r="AN162" s="8"/>
      <c r="AO162" s="8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s="3" customFormat="1" ht="15" customHeight="1" thickBot="1">
      <c r="A163" s="99"/>
      <c r="B163" s="100"/>
      <c r="C163" s="100"/>
      <c r="D163" s="100"/>
      <c r="E163" s="55" t="s">
        <v>52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59">
        <f aca="true" t="shared" si="13" ref="AK163:AK173">SUM(F163:AJ163)</f>
        <v>0</v>
      </c>
      <c r="AL163" s="101"/>
      <c r="AM163" s="102"/>
      <c r="AN163" s="8"/>
      <c r="AO163" s="8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s="3" customFormat="1" ht="15" customHeight="1" thickBot="1">
      <c r="A164" s="99"/>
      <c r="B164" s="100"/>
      <c r="C164" s="100"/>
      <c r="D164" s="100"/>
      <c r="E164" s="55" t="s">
        <v>53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59">
        <f t="shared" si="13"/>
        <v>0</v>
      </c>
      <c r="AL164" s="101"/>
      <c r="AM164" s="102"/>
      <c r="AN164" s="8"/>
      <c r="AO164" s="8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s="3" customFormat="1" ht="15" customHeight="1" thickBot="1">
      <c r="A165" s="99"/>
      <c r="B165" s="100"/>
      <c r="C165" s="100"/>
      <c r="D165" s="100"/>
      <c r="E165" s="56" t="s">
        <v>54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59">
        <f t="shared" si="13"/>
        <v>0</v>
      </c>
      <c r="AL165" s="101"/>
      <c r="AM165" s="102"/>
      <c r="AN165" s="8"/>
      <c r="AO165" s="8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s="3" customFormat="1" ht="15" customHeight="1" thickBot="1">
      <c r="A166" s="99"/>
      <c r="B166" s="100"/>
      <c r="C166" s="100"/>
      <c r="D166" s="100"/>
      <c r="E166" s="55" t="s">
        <v>55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59">
        <f t="shared" si="13"/>
        <v>0</v>
      </c>
      <c r="AL166" s="101"/>
      <c r="AM166" s="102"/>
      <c r="AN166" s="8"/>
      <c r="AO166" s="8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s="3" customFormat="1" ht="15" customHeight="1" thickBot="1">
      <c r="A167" s="99"/>
      <c r="B167" s="100"/>
      <c r="C167" s="100"/>
      <c r="D167" s="100"/>
      <c r="E167" s="57" t="s">
        <v>56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59">
        <f t="shared" si="13"/>
        <v>0</v>
      </c>
      <c r="AL167" s="101"/>
      <c r="AM167" s="102"/>
      <c r="AN167" s="8"/>
      <c r="AO167" s="8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s="3" customFormat="1" ht="15" customHeight="1" thickBot="1">
      <c r="A168" s="99"/>
      <c r="B168" s="100"/>
      <c r="C168" s="100"/>
      <c r="D168" s="100"/>
      <c r="E168" s="55" t="s">
        <v>57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60">
        <f t="shared" si="13"/>
        <v>0</v>
      </c>
      <c r="AL168" s="61">
        <f>+AK168</f>
        <v>0</v>
      </c>
      <c r="AM168" s="102"/>
      <c r="AN168" s="8"/>
      <c r="AO168" s="8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s="3" customFormat="1" ht="15" customHeight="1" thickBot="1">
      <c r="A169" s="99"/>
      <c r="B169" s="100"/>
      <c r="C169" s="100"/>
      <c r="D169" s="100"/>
      <c r="E169" s="55" t="s">
        <v>58</v>
      </c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62">
        <f t="shared" si="13"/>
        <v>0</v>
      </c>
      <c r="AL169" s="61">
        <f>+AK169</f>
        <v>0</v>
      </c>
      <c r="AM169" s="102"/>
      <c r="AN169" s="8"/>
      <c r="AO169" s="8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s="3" customFormat="1" ht="15" customHeight="1" thickBot="1">
      <c r="A170" s="99"/>
      <c r="B170" s="100"/>
      <c r="C170" s="100"/>
      <c r="D170" s="100"/>
      <c r="E170" s="55" t="s">
        <v>59</v>
      </c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63">
        <f t="shared" si="13"/>
        <v>0</v>
      </c>
      <c r="AL170" s="64">
        <f>+AK170</f>
        <v>0</v>
      </c>
      <c r="AM170" s="102"/>
      <c r="AN170" s="8"/>
      <c r="AO170" s="8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s="3" customFormat="1" ht="15" customHeight="1" thickBot="1">
      <c r="A171" s="99"/>
      <c r="B171" s="100"/>
      <c r="C171" s="100"/>
      <c r="D171" s="100"/>
      <c r="E171" s="55" t="s">
        <v>60</v>
      </c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65">
        <f t="shared" si="13"/>
        <v>0</v>
      </c>
      <c r="AL171" s="101">
        <f>+SUM(AK171:AK173)</f>
        <v>0</v>
      </c>
      <c r="AM171" s="102"/>
      <c r="AN171" s="8"/>
      <c r="AO171" s="8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</row>
    <row r="172" spans="1:76" s="3" customFormat="1" ht="15" customHeight="1" thickBot="1">
      <c r="A172" s="99"/>
      <c r="B172" s="100"/>
      <c r="C172" s="100"/>
      <c r="D172" s="100"/>
      <c r="E172" s="55" t="s">
        <v>61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65">
        <f t="shared" si="13"/>
        <v>0</v>
      </c>
      <c r="AL172" s="101"/>
      <c r="AM172" s="102"/>
      <c r="AN172" s="8"/>
      <c r="AO172" s="8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</row>
    <row r="173" spans="1:76" s="3" customFormat="1" ht="15" customHeight="1" thickBot="1">
      <c r="A173" s="99"/>
      <c r="B173" s="100"/>
      <c r="C173" s="100"/>
      <c r="D173" s="100"/>
      <c r="E173" s="58" t="s">
        <v>89</v>
      </c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65">
        <f t="shared" si="13"/>
        <v>0</v>
      </c>
      <c r="AL173" s="101"/>
      <c r="AM173" s="102"/>
      <c r="AN173" s="8"/>
      <c r="AO173" s="8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</row>
    <row r="174" spans="1:76" s="3" customFormat="1" ht="15" customHeight="1" thickBot="1">
      <c r="A174" s="99" t="s">
        <v>17</v>
      </c>
      <c r="B174" s="100" t="str">
        <f>+GİRİŞ!A16</f>
        <v>MERVE ARIKAN</v>
      </c>
      <c r="C174" s="100">
        <f>+GİRİŞ!B16</f>
        <v>0</v>
      </c>
      <c r="D174" s="100" t="str">
        <f>+GİRİŞ!C16</f>
        <v>Mevlana Ortaokulu</v>
      </c>
      <c r="E174" s="54" t="s">
        <v>51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59">
        <f>+SUM(F174:AJ174)</f>
        <v>0</v>
      </c>
      <c r="AL174" s="101">
        <f>+SUM(AK174:AK179)</f>
        <v>0</v>
      </c>
      <c r="AM174" s="102">
        <f>+SUM(AK174:AK185)</f>
        <v>0</v>
      </c>
      <c r="AN174" s="8"/>
      <c r="AO174" s="8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</row>
    <row r="175" spans="1:76" s="3" customFormat="1" ht="15" customHeight="1" thickBot="1">
      <c r="A175" s="99"/>
      <c r="B175" s="100"/>
      <c r="C175" s="100"/>
      <c r="D175" s="100"/>
      <c r="E175" s="55" t="s">
        <v>52</v>
      </c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59">
        <f aca="true" t="shared" si="14" ref="AK175:AK185">SUM(F175:AJ175)</f>
        <v>0</v>
      </c>
      <c r="AL175" s="101"/>
      <c r="AM175" s="102"/>
      <c r="AN175" s="8"/>
      <c r="AO175" s="8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76" s="3" customFormat="1" ht="15" customHeight="1" thickBot="1">
      <c r="A176" s="99"/>
      <c r="B176" s="100"/>
      <c r="C176" s="100"/>
      <c r="D176" s="100"/>
      <c r="E176" s="55" t="s">
        <v>53</v>
      </c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59">
        <f t="shared" si="14"/>
        <v>0</v>
      </c>
      <c r="AL176" s="101"/>
      <c r="AM176" s="102"/>
      <c r="AN176" s="8"/>
      <c r="AO176" s="8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</row>
    <row r="177" spans="1:76" s="3" customFormat="1" ht="15" customHeight="1" thickBot="1">
      <c r="A177" s="99"/>
      <c r="B177" s="100"/>
      <c r="C177" s="100"/>
      <c r="D177" s="100"/>
      <c r="E177" s="56" t="s">
        <v>54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59">
        <f t="shared" si="14"/>
        <v>0</v>
      </c>
      <c r="AL177" s="101"/>
      <c r="AM177" s="102"/>
      <c r="AN177" s="8"/>
      <c r="AO177" s="8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</row>
    <row r="178" spans="1:76" s="3" customFormat="1" ht="15" customHeight="1" thickBot="1">
      <c r="A178" s="99"/>
      <c r="B178" s="100"/>
      <c r="C178" s="100"/>
      <c r="D178" s="100"/>
      <c r="E178" s="55" t="s">
        <v>55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59">
        <f t="shared" si="14"/>
        <v>0</v>
      </c>
      <c r="AL178" s="101"/>
      <c r="AM178" s="102"/>
      <c r="AN178" s="8"/>
      <c r="AO178" s="8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</row>
    <row r="179" spans="1:76" s="3" customFormat="1" ht="15" customHeight="1" thickBot="1">
      <c r="A179" s="99"/>
      <c r="B179" s="100"/>
      <c r="C179" s="100"/>
      <c r="D179" s="100"/>
      <c r="E179" s="57" t="s">
        <v>56</v>
      </c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59">
        <f t="shared" si="14"/>
        <v>0</v>
      </c>
      <c r="AL179" s="101"/>
      <c r="AM179" s="102"/>
      <c r="AN179" s="8"/>
      <c r="AO179" s="8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</row>
    <row r="180" spans="1:76" s="3" customFormat="1" ht="15" customHeight="1" thickBot="1">
      <c r="A180" s="99"/>
      <c r="B180" s="100"/>
      <c r="C180" s="100"/>
      <c r="D180" s="100"/>
      <c r="E180" s="55" t="s">
        <v>57</v>
      </c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60">
        <f t="shared" si="14"/>
        <v>0</v>
      </c>
      <c r="AL180" s="61">
        <f>+AK180</f>
        <v>0</v>
      </c>
      <c r="AM180" s="102"/>
      <c r="AN180" s="8"/>
      <c r="AO180" s="8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</row>
    <row r="181" spans="1:76" s="3" customFormat="1" ht="15" customHeight="1" thickBot="1">
      <c r="A181" s="99"/>
      <c r="B181" s="100"/>
      <c r="C181" s="100"/>
      <c r="D181" s="100"/>
      <c r="E181" s="55" t="s">
        <v>58</v>
      </c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62">
        <f t="shared" si="14"/>
        <v>0</v>
      </c>
      <c r="AL181" s="61">
        <f>+AK181</f>
        <v>0</v>
      </c>
      <c r="AM181" s="102"/>
      <c r="AN181" s="8"/>
      <c r="AO181" s="8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</row>
    <row r="182" spans="1:76" s="3" customFormat="1" ht="15" customHeight="1" thickBot="1">
      <c r="A182" s="99"/>
      <c r="B182" s="100"/>
      <c r="C182" s="100"/>
      <c r="D182" s="100"/>
      <c r="E182" s="55" t="s">
        <v>59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63">
        <f t="shared" si="14"/>
        <v>0</v>
      </c>
      <c r="AL182" s="64">
        <f>+AK182</f>
        <v>0</v>
      </c>
      <c r="AM182" s="102"/>
      <c r="AN182" s="8"/>
      <c r="AO182" s="8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1:76" s="3" customFormat="1" ht="15" customHeight="1" thickBot="1">
      <c r="A183" s="99"/>
      <c r="B183" s="100"/>
      <c r="C183" s="100"/>
      <c r="D183" s="100"/>
      <c r="E183" s="55" t="s">
        <v>60</v>
      </c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65">
        <f t="shared" si="14"/>
        <v>0</v>
      </c>
      <c r="AL183" s="101">
        <f>+SUM(AK183:AK185)</f>
        <v>0</v>
      </c>
      <c r="AM183" s="102"/>
      <c r="AN183" s="8"/>
      <c r="AO183" s="8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</row>
    <row r="184" spans="1:76" s="3" customFormat="1" ht="15" customHeight="1" thickBot="1">
      <c r="A184" s="99"/>
      <c r="B184" s="100"/>
      <c r="C184" s="100"/>
      <c r="D184" s="100"/>
      <c r="E184" s="55" t="s">
        <v>61</v>
      </c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65">
        <f t="shared" si="14"/>
        <v>0</v>
      </c>
      <c r="AL184" s="101"/>
      <c r="AM184" s="102"/>
      <c r="AN184" s="8"/>
      <c r="AO184" s="8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</row>
    <row r="185" spans="1:76" s="3" customFormat="1" ht="15" customHeight="1" thickBot="1">
      <c r="A185" s="99"/>
      <c r="B185" s="100"/>
      <c r="C185" s="100"/>
      <c r="D185" s="100"/>
      <c r="E185" s="58" t="s">
        <v>89</v>
      </c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65">
        <f t="shared" si="14"/>
        <v>0</v>
      </c>
      <c r="AL185" s="101"/>
      <c r="AM185" s="102"/>
      <c r="AN185" s="8"/>
      <c r="AO185" s="8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</row>
    <row r="186" spans="1:76" s="3" customFormat="1" ht="15" customHeight="1" thickBot="1">
      <c r="A186" s="99" t="s">
        <v>18</v>
      </c>
      <c r="B186" s="100" t="str">
        <f>+GİRİŞ!A17</f>
        <v>MERVE ARIKAN</v>
      </c>
      <c r="C186" s="100">
        <f>+GİRİŞ!B17</f>
        <v>0</v>
      </c>
      <c r="D186" s="100" t="str">
        <f>+GİRİŞ!C17</f>
        <v>Mevlana Ortaokulu</v>
      </c>
      <c r="E186" s="54" t="s">
        <v>51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59">
        <f>+SUM(F186:AJ186)</f>
        <v>0</v>
      </c>
      <c r="AL186" s="101">
        <f>+SUM(AK186:AK191)</f>
        <v>0</v>
      </c>
      <c r="AM186" s="102">
        <f>+SUM(AK186:AK197)</f>
        <v>0</v>
      </c>
      <c r="AN186" s="8"/>
      <c r="AO186" s="8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</row>
    <row r="187" spans="1:76" s="3" customFormat="1" ht="15" customHeight="1" thickBot="1">
      <c r="A187" s="99"/>
      <c r="B187" s="100"/>
      <c r="C187" s="100"/>
      <c r="D187" s="100"/>
      <c r="E187" s="55" t="s">
        <v>52</v>
      </c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59">
        <f aca="true" t="shared" si="15" ref="AK187:AK197">SUM(F187:AJ187)</f>
        <v>0</v>
      </c>
      <c r="AL187" s="101"/>
      <c r="AM187" s="102"/>
      <c r="AN187" s="8"/>
      <c r="AO187" s="8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</row>
    <row r="188" spans="1:76" s="3" customFormat="1" ht="15" customHeight="1" thickBot="1">
      <c r="A188" s="99"/>
      <c r="B188" s="100"/>
      <c r="C188" s="100"/>
      <c r="D188" s="100"/>
      <c r="E188" s="55" t="s">
        <v>53</v>
      </c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59">
        <f t="shared" si="15"/>
        <v>0</v>
      </c>
      <c r="AL188" s="101"/>
      <c r="AM188" s="102"/>
      <c r="AN188" s="8"/>
      <c r="AO188" s="8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</row>
    <row r="189" spans="1:76" s="3" customFormat="1" ht="15" customHeight="1" thickBot="1">
      <c r="A189" s="99"/>
      <c r="B189" s="100"/>
      <c r="C189" s="100"/>
      <c r="D189" s="100"/>
      <c r="E189" s="56" t="s">
        <v>54</v>
      </c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59">
        <f t="shared" si="15"/>
        <v>0</v>
      </c>
      <c r="AL189" s="101"/>
      <c r="AM189" s="102"/>
      <c r="AN189" s="8"/>
      <c r="AO189" s="8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</row>
    <row r="190" spans="1:76" s="3" customFormat="1" ht="15" customHeight="1" thickBot="1">
      <c r="A190" s="99"/>
      <c r="B190" s="100"/>
      <c r="C190" s="100"/>
      <c r="D190" s="100"/>
      <c r="E190" s="55" t="s">
        <v>55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59">
        <f t="shared" si="15"/>
        <v>0</v>
      </c>
      <c r="AL190" s="101"/>
      <c r="AM190" s="102"/>
      <c r="AN190" s="8"/>
      <c r="AO190" s="8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</row>
    <row r="191" spans="1:76" s="3" customFormat="1" ht="15" customHeight="1" thickBot="1">
      <c r="A191" s="99"/>
      <c r="B191" s="100"/>
      <c r="C191" s="100"/>
      <c r="D191" s="100"/>
      <c r="E191" s="57" t="s">
        <v>56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59">
        <f t="shared" si="15"/>
        <v>0</v>
      </c>
      <c r="AL191" s="101"/>
      <c r="AM191" s="102"/>
      <c r="AN191" s="8"/>
      <c r="AO191" s="8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</row>
    <row r="192" spans="1:76" s="3" customFormat="1" ht="15" customHeight="1" thickBot="1">
      <c r="A192" s="99"/>
      <c r="B192" s="100"/>
      <c r="C192" s="100"/>
      <c r="D192" s="100"/>
      <c r="E192" s="55" t="s">
        <v>57</v>
      </c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60">
        <f t="shared" si="15"/>
        <v>0</v>
      </c>
      <c r="AL192" s="61">
        <f>+AK192</f>
        <v>0</v>
      </c>
      <c r="AM192" s="102"/>
      <c r="AN192" s="8"/>
      <c r="AO192" s="8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</row>
    <row r="193" spans="1:76" s="3" customFormat="1" ht="15" customHeight="1" thickBot="1">
      <c r="A193" s="99"/>
      <c r="B193" s="100"/>
      <c r="C193" s="100"/>
      <c r="D193" s="100"/>
      <c r="E193" s="55" t="s">
        <v>58</v>
      </c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62">
        <f t="shared" si="15"/>
        <v>0</v>
      </c>
      <c r="AL193" s="61">
        <f>+AK193</f>
        <v>0</v>
      </c>
      <c r="AM193" s="102"/>
      <c r="AN193" s="8"/>
      <c r="AO193" s="8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</row>
    <row r="194" spans="1:76" s="3" customFormat="1" ht="15" customHeight="1" thickBot="1">
      <c r="A194" s="99"/>
      <c r="B194" s="100"/>
      <c r="C194" s="100"/>
      <c r="D194" s="100"/>
      <c r="E194" s="55" t="s">
        <v>59</v>
      </c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63">
        <f t="shared" si="15"/>
        <v>0</v>
      </c>
      <c r="AL194" s="64">
        <f>+AK194</f>
        <v>0</v>
      </c>
      <c r="AM194" s="102"/>
      <c r="AN194" s="8"/>
      <c r="AO194" s="8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</row>
    <row r="195" spans="1:76" s="3" customFormat="1" ht="15" customHeight="1" thickBot="1">
      <c r="A195" s="99"/>
      <c r="B195" s="100"/>
      <c r="C195" s="100"/>
      <c r="D195" s="100"/>
      <c r="E195" s="55" t="s">
        <v>60</v>
      </c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65">
        <f t="shared" si="15"/>
        <v>0</v>
      </c>
      <c r="AL195" s="101">
        <f>+SUM(AK195:AK197)</f>
        <v>0</v>
      </c>
      <c r="AM195" s="102"/>
      <c r="AN195" s="8"/>
      <c r="AO195" s="8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</row>
    <row r="196" spans="1:76" s="3" customFormat="1" ht="15" customHeight="1" thickBot="1">
      <c r="A196" s="99"/>
      <c r="B196" s="100"/>
      <c r="C196" s="100"/>
      <c r="D196" s="100"/>
      <c r="E196" s="55" t="s">
        <v>61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65">
        <f t="shared" si="15"/>
        <v>0</v>
      </c>
      <c r="AL196" s="101"/>
      <c r="AM196" s="102"/>
      <c r="AN196" s="8"/>
      <c r="AO196" s="8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</row>
    <row r="197" spans="1:76" s="3" customFormat="1" ht="15" customHeight="1" thickBot="1">
      <c r="A197" s="99"/>
      <c r="B197" s="100"/>
      <c r="C197" s="100"/>
      <c r="D197" s="100"/>
      <c r="E197" s="58" t="s">
        <v>89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65">
        <f t="shared" si="15"/>
        <v>0</v>
      </c>
      <c r="AL197" s="101"/>
      <c r="AM197" s="102"/>
      <c r="AN197" s="8"/>
      <c r="AO197" s="8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</row>
    <row r="198" spans="1:76" s="3" customFormat="1" ht="15" customHeight="1" thickBot="1">
      <c r="A198" s="99" t="s">
        <v>19</v>
      </c>
      <c r="B198" s="100" t="str">
        <f>+GİRİŞ!A18</f>
        <v>MERVE ARIKAN</v>
      </c>
      <c r="C198" s="100">
        <f>+GİRİŞ!B18</f>
        <v>0</v>
      </c>
      <c r="D198" s="100" t="str">
        <f>+GİRİŞ!C18</f>
        <v>Mevlana Ortaokulu</v>
      </c>
      <c r="E198" s="54" t="s">
        <v>51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59">
        <f>+SUM(F198:AJ198)</f>
        <v>0</v>
      </c>
      <c r="AL198" s="101">
        <f>+SUM(AK198:AK203)</f>
        <v>0</v>
      </c>
      <c r="AM198" s="102">
        <f>+SUM(AK198:AK209)</f>
        <v>0</v>
      </c>
      <c r="AN198" s="8"/>
      <c r="AO198" s="8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1:76" s="3" customFormat="1" ht="15" customHeight="1" thickBot="1">
      <c r="A199" s="99"/>
      <c r="B199" s="100"/>
      <c r="C199" s="100"/>
      <c r="D199" s="100"/>
      <c r="E199" s="55" t="s">
        <v>52</v>
      </c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59">
        <f aca="true" t="shared" si="16" ref="AK199:AK209">SUM(F199:AJ199)</f>
        <v>0</v>
      </c>
      <c r="AL199" s="101"/>
      <c r="AM199" s="102"/>
      <c r="AN199" s="8"/>
      <c r="AO199" s="8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</row>
    <row r="200" spans="1:76" s="3" customFormat="1" ht="15" customHeight="1" thickBot="1">
      <c r="A200" s="99"/>
      <c r="B200" s="100"/>
      <c r="C200" s="100"/>
      <c r="D200" s="100"/>
      <c r="E200" s="55" t="s">
        <v>53</v>
      </c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59">
        <f t="shared" si="16"/>
        <v>0</v>
      </c>
      <c r="AL200" s="101"/>
      <c r="AM200" s="102"/>
      <c r="AN200" s="8"/>
      <c r="AO200" s="8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</row>
    <row r="201" spans="1:76" s="3" customFormat="1" ht="15" customHeight="1" thickBot="1">
      <c r="A201" s="99"/>
      <c r="B201" s="100"/>
      <c r="C201" s="100"/>
      <c r="D201" s="100"/>
      <c r="E201" s="56" t="s">
        <v>54</v>
      </c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59">
        <f t="shared" si="16"/>
        <v>0</v>
      </c>
      <c r="AL201" s="101"/>
      <c r="AM201" s="102"/>
      <c r="AN201" s="8"/>
      <c r="AO201" s="8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</row>
    <row r="202" spans="1:76" s="3" customFormat="1" ht="15" customHeight="1" thickBot="1">
      <c r="A202" s="99"/>
      <c r="B202" s="100"/>
      <c r="C202" s="100"/>
      <c r="D202" s="100"/>
      <c r="E202" s="55" t="s">
        <v>55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59">
        <f t="shared" si="16"/>
        <v>0</v>
      </c>
      <c r="AL202" s="101"/>
      <c r="AM202" s="102"/>
      <c r="AN202" s="8"/>
      <c r="AO202" s="8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</row>
    <row r="203" spans="1:76" s="3" customFormat="1" ht="15" customHeight="1" thickBot="1">
      <c r="A203" s="99"/>
      <c r="B203" s="100"/>
      <c r="C203" s="100"/>
      <c r="D203" s="100"/>
      <c r="E203" s="57" t="s">
        <v>56</v>
      </c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59">
        <f t="shared" si="16"/>
        <v>0</v>
      </c>
      <c r="AL203" s="101"/>
      <c r="AM203" s="102"/>
      <c r="AN203" s="8"/>
      <c r="AO203" s="8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</row>
    <row r="204" spans="1:76" s="3" customFormat="1" ht="15" customHeight="1" thickBot="1">
      <c r="A204" s="99"/>
      <c r="B204" s="100"/>
      <c r="C204" s="100"/>
      <c r="D204" s="100"/>
      <c r="E204" s="55" t="s">
        <v>57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60">
        <f t="shared" si="16"/>
        <v>0</v>
      </c>
      <c r="AL204" s="61">
        <f>+AK204</f>
        <v>0</v>
      </c>
      <c r="AM204" s="102"/>
      <c r="AN204" s="8"/>
      <c r="AO204" s="8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</row>
    <row r="205" spans="1:76" s="3" customFormat="1" ht="15" customHeight="1" thickBot="1">
      <c r="A205" s="99"/>
      <c r="B205" s="100"/>
      <c r="C205" s="100"/>
      <c r="D205" s="100"/>
      <c r="E205" s="55" t="s">
        <v>58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62">
        <f t="shared" si="16"/>
        <v>0</v>
      </c>
      <c r="AL205" s="61">
        <f>+AK205</f>
        <v>0</v>
      </c>
      <c r="AM205" s="102"/>
      <c r="AN205" s="8"/>
      <c r="AO205" s="8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</row>
    <row r="206" spans="1:76" s="3" customFormat="1" ht="15" customHeight="1" thickBot="1">
      <c r="A206" s="99"/>
      <c r="B206" s="100"/>
      <c r="C206" s="100"/>
      <c r="D206" s="100"/>
      <c r="E206" s="55" t="s">
        <v>59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63">
        <f t="shared" si="16"/>
        <v>0</v>
      </c>
      <c r="AL206" s="64">
        <f>+AK206</f>
        <v>0</v>
      </c>
      <c r="AM206" s="102"/>
      <c r="AN206" s="8"/>
      <c r="AO206" s="8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</row>
    <row r="207" spans="1:76" s="3" customFormat="1" ht="15" customHeight="1" thickBot="1">
      <c r="A207" s="99"/>
      <c r="B207" s="100"/>
      <c r="C207" s="100"/>
      <c r="D207" s="100"/>
      <c r="E207" s="55" t="s">
        <v>60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65">
        <f t="shared" si="16"/>
        <v>0</v>
      </c>
      <c r="AL207" s="101">
        <f>+SUM(AK207:AK209)</f>
        <v>0</v>
      </c>
      <c r="AM207" s="102"/>
      <c r="AN207" s="8"/>
      <c r="AO207" s="8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</row>
    <row r="208" spans="1:76" s="3" customFormat="1" ht="15" customHeight="1" thickBot="1">
      <c r="A208" s="99"/>
      <c r="B208" s="100"/>
      <c r="C208" s="100"/>
      <c r="D208" s="100"/>
      <c r="E208" s="55" t="s">
        <v>61</v>
      </c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65">
        <f t="shared" si="16"/>
        <v>0</v>
      </c>
      <c r="AL208" s="101"/>
      <c r="AM208" s="102"/>
      <c r="AN208" s="8"/>
      <c r="AO208" s="8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</row>
    <row r="209" spans="1:76" s="3" customFormat="1" ht="15" customHeight="1" thickBot="1">
      <c r="A209" s="99"/>
      <c r="B209" s="100"/>
      <c r="C209" s="100"/>
      <c r="D209" s="100"/>
      <c r="E209" s="58" t="s">
        <v>89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65">
        <f t="shared" si="16"/>
        <v>0</v>
      </c>
      <c r="AL209" s="101"/>
      <c r="AM209" s="102"/>
      <c r="AN209" s="8"/>
      <c r="AO209" s="8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</row>
    <row r="210" spans="1:76" s="3" customFormat="1" ht="15" customHeight="1" thickBot="1">
      <c r="A210" s="99" t="s">
        <v>20</v>
      </c>
      <c r="B210" s="100" t="str">
        <f>+GİRİŞ!A19</f>
        <v>MERVE ARIKAN</v>
      </c>
      <c r="C210" s="100">
        <f>+GİRİŞ!B19</f>
        <v>0</v>
      </c>
      <c r="D210" s="100" t="str">
        <f>+GİRİŞ!C19</f>
        <v>Mevlana Ortaokulu</v>
      </c>
      <c r="E210" s="54" t="s">
        <v>51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59">
        <f>+SUM(F210:AJ210)</f>
        <v>0</v>
      </c>
      <c r="AL210" s="101">
        <f>+SUM(AK210:AK215)</f>
        <v>0</v>
      </c>
      <c r="AM210" s="102">
        <f>+SUM(AK210:AK221)</f>
        <v>0</v>
      </c>
      <c r="AN210" s="8"/>
      <c r="AO210" s="8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</row>
    <row r="211" spans="1:76" s="3" customFormat="1" ht="15" customHeight="1" thickBot="1">
      <c r="A211" s="99"/>
      <c r="B211" s="100"/>
      <c r="C211" s="100"/>
      <c r="D211" s="100"/>
      <c r="E211" s="55" t="s">
        <v>52</v>
      </c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59">
        <f aca="true" t="shared" si="17" ref="AK211:AK221">SUM(F211:AJ211)</f>
        <v>0</v>
      </c>
      <c r="AL211" s="101"/>
      <c r="AM211" s="102"/>
      <c r="AN211" s="8"/>
      <c r="AO211" s="8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</row>
    <row r="212" spans="1:76" s="3" customFormat="1" ht="15" customHeight="1" thickBot="1">
      <c r="A212" s="99"/>
      <c r="B212" s="100"/>
      <c r="C212" s="100"/>
      <c r="D212" s="100"/>
      <c r="E212" s="55" t="s">
        <v>53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59">
        <f t="shared" si="17"/>
        <v>0</v>
      </c>
      <c r="AL212" s="101"/>
      <c r="AM212" s="102"/>
      <c r="AN212" s="8"/>
      <c r="AO212" s="8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</row>
    <row r="213" spans="1:76" s="3" customFormat="1" ht="15" customHeight="1" thickBot="1">
      <c r="A213" s="99"/>
      <c r="B213" s="100"/>
      <c r="C213" s="100"/>
      <c r="D213" s="100"/>
      <c r="E213" s="56" t="s">
        <v>54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59">
        <f t="shared" si="17"/>
        <v>0</v>
      </c>
      <c r="AL213" s="101"/>
      <c r="AM213" s="102"/>
      <c r="AN213" s="8"/>
      <c r="AO213" s="8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s="3" customFormat="1" ht="15" customHeight="1" thickBot="1">
      <c r="A214" s="99"/>
      <c r="B214" s="100"/>
      <c r="C214" s="100"/>
      <c r="D214" s="100"/>
      <c r="E214" s="55" t="s">
        <v>55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59">
        <f t="shared" si="17"/>
        <v>0</v>
      </c>
      <c r="AL214" s="101"/>
      <c r="AM214" s="102"/>
      <c r="AN214" s="8"/>
      <c r="AO214" s="8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s="3" customFormat="1" ht="15" customHeight="1" thickBot="1">
      <c r="A215" s="99"/>
      <c r="B215" s="100"/>
      <c r="C215" s="100"/>
      <c r="D215" s="100"/>
      <c r="E215" s="57" t="s">
        <v>56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59">
        <f t="shared" si="17"/>
        <v>0</v>
      </c>
      <c r="AL215" s="101"/>
      <c r="AM215" s="102"/>
      <c r="AN215" s="8"/>
      <c r="AO215" s="8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s="3" customFormat="1" ht="15" customHeight="1" thickBot="1">
      <c r="A216" s="99"/>
      <c r="B216" s="100"/>
      <c r="C216" s="100"/>
      <c r="D216" s="100"/>
      <c r="E216" s="55" t="s">
        <v>57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60">
        <f t="shared" si="17"/>
        <v>0</v>
      </c>
      <c r="AL216" s="61">
        <f>+AK216</f>
        <v>0</v>
      </c>
      <c r="AM216" s="102"/>
      <c r="AN216" s="8"/>
      <c r="AO216" s="8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s="3" customFormat="1" ht="15" customHeight="1" thickBot="1">
      <c r="A217" s="99"/>
      <c r="B217" s="100"/>
      <c r="C217" s="100"/>
      <c r="D217" s="100"/>
      <c r="E217" s="55" t="s">
        <v>58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62">
        <f t="shared" si="17"/>
        <v>0</v>
      </c>
      <c r="AL217" s="61">
        <f>+AK217</f>
        <v>0</v>
      </c>
      <c r="AM217" s="102"/>
      <c r="AN217" s="8"/>
      <c r="AO217" s="8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s="3" customFormat="1" ht="15" customHeight="1" thickBot="1">
      <c r="A218" s="99"/>
      <c r="B218" s="100"/>
      <c r="C218" s="100"/>
      <c r="D218" s="100"/>
      <c r="E218" s="55" t="s">
        <v>59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63">
        <f t="shared" si="17"/>
        <v>0</v>
      </c>
      <c r="AL218" s="64">
        <f>+AK218</f>
        <v>0</v>
      </c>
      <c r="AM218" s="102"/>
      <c r="AN218" s="8"/>
      <c r="AO218" s="8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s="3" customFormat="1" ht="15" customHeight="1" thickBot="1">
      <c r="A219" s="99"/>
      <c r="B219" s="100"/>
      <c r="C219" s="100"/>
      <c r="D219" s="100"/>
      <c r="E219" s="55" t="s">
        <v>60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65">
        <f t="shared" si="17"/>
        <v>0</v>
      </c>
      <c r="AL219" s="101">
        <f>+SUM(AK219:AK221)</f>
        <v>0</v>
      </c>
      <c r="AM219" s="102"/>
      <c r="AN219" s="8"/>
      <c r="AO219" s="8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s="3" customFormat="1" ht="15" customHeight="1" thickBot="1">
      <c r="A220" s="99"/>
      <c r="B220" s="100"/>
      <c r="C220" s="100"/>
      <c r="D220" s="100"/>
      <c r="E220" s="55" t="s">
        <v>61</v>
      </c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65">
        <f t="shared" si="17"/>
        <v>0</v>
      </c>
      <c r="AL220" s="101"/>
      <c r="AM220" s="102"/>
      <c r="AN220" s="8"/>
      <c r="AO220" s="8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s="3" customFormat="1" ht="15" customHeight="1" thickBot="1">
      <c r="A221" s="99"/>
      <c r="B221" s="100"/>
      <c r="C221" s="100"/>
      <c r="D221" s="100"/>
      <c r="E221" s="58" t="s">
        <v>89</v>
      </c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65">
        <f t="shared" si="17"/>
        <v>0</v>
      </c>
      <c r="AL221" s="101"/>
      <c r="AM221" s="102"/>
      <c r="AN221" s="8"/>
      <c r="AO221" s="8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s="3" customFormat="1" ht="15" customHeight="1" thickBot="1">
      <c r="A222" s="99" t="s">
        <v>21</v>
      </c>
      <c r="B222" s="100" t="str">
        <f>+GİRİŞ!A20</f>
        <v>MERVE ARIKAN</v>
      </c>
      <c r="C222" s="100">
        <f>+GİRİŞ!B20</f>
        <v>0</v>
      </c>
      <c r="D222" s="100" t="str">
        <f>+GİRİŞ!C20</f>
        <v>Mevlana Ortaokulu</v>
      </c>
      <c r="E222" s="54" t="s">
        <v>51</v>
      </c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59">
        <f>+SUM(F222:AJ222)</f>
        <v>0</v>
      </c>
      <c r="AL222" s="101">
        <f>+SUM(AK222:AK227)</f>
        <v>0</v>
      </c>
      <c r="AM222" s="102">
        <f>+SUM(AK222:AK233)</f>
        <v>0</v>
      </c>
      <c r="AN222" s="8"/>
      <c r="AO222" s="8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s="3" customFormat="1" ht="15" customHeight="1" thickBot="1">
      <c r="A223" s="99"/>
      <c r="B223" s="100"/>
      <c r="C223" s="100"/>
      <c r="D223" s="100"/>
      <c r="E223" s="55" t="s">
        <v>52</v>
      </c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59">
        <f aca="true" t="shared" si="18" ref="AK223:AK233">SUM(F223:AJ223)</f>
        <v>0</v>
      </c>
      <c r="AL223" s="101"/>
      <c r="AM223" s="102"/>
      <c r="AN223" s="8"/>
      <c r="AO223" s="8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s="3" customFormat="1" ht="15" customHeight="1" thickBot="1">
      <c r="A224" s="99"/>
      <c r="B224" s="100"/>
      <c r="C224" s="100"/>
      <c r="D224" s="100"/>
      <c r="E224" s="55" t="s">
        <v>53</v>
      </c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59">
        <f t="shared" si="18"/>
        <v>0</v>
      </c>
      <c r="AL224" s="101"/>
      <c r="AM224" s="102"/>
      <c r="AN224" s="8"/>
      <c r="AO224" s="8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s="3" customFormat="1" ht="15" customHeight="1" thickBot="1">
      <c r="A225" s="99"/>
      <c r="B225" s="100"/>
      <c r="C225" s="100"/>
      <c r="D225" s="100"/>
      <c r="E225" s="56" t="s">
        <v>54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59">
        <f t="shared" si="18"/>
        <v>0</v>
      </c>
      <c r="AL225" s="101"/>
      <c r="AM225" s="102"/>
      <c r="AN225" s="8"/>
      <c r="AO225" s="8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s="3" customFormat="1" ht="15" customHeight="1" thickBot="1">
      <c r="A226" s="99"/>
      <c r="B226" s="100"/>
      <c r="C226" s="100"/>
      <c r="D226" s="100"/>
      <c r="E226" s="55" t="s">
        <v>55</v>
      </c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59">
        <f t="shared" si="18"/>
        <v>0</v>
      </c>
      <c r="AL226" s="101"/>
      <c r="AM226" s="102"/>
      <c r="AN226" s="8"/>
      <c r="AO226" s="8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s="3" customFormat="1" ht="15" customHeight="1" thickBot="1">
      <c r="A227" s="99"/>
      <c r="B227" s="100"/>
      <c r="C227" s="100"/>
      <c r="D227" s="100"/>
      <c r="E227" s="57" t="s">
        <v>56</v>
      </c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59">
        <f t="shared" si="18"/>
        <v>0</v>
      </c>
      <c r="AL227" s="101"/>
      <c r="AM227" s="102"/>
      <c r="AN227" s="8"/>
      <c r="AO227" s="8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s="3" customFormat="1" ht="15" customHeight="1" thickBot="1">
      <c r="A228" s="99"/>
      <c r="B228" s="100"/>
      <c r="C228" s="100"/>
      <c r="D228" s="100"/>
      <c r="E228" s="55" t="s">
        <v>57</v>
      </c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60">
        <f t="shared" si="18"/>
        <v>0</v>
      </c>
      <c r="AL228" s="61">
        <f>+AK228</f>
        <v>0</v>
      </c>
      <c r="AM228" s="102"/>
      <c r="AN228" s="8"/>
      <c r="AO228" s="8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s="3" customFormat="1" ht="15" customHeight="1" thickBot="1">
      <c r="A229" s="99"/>
      <c r="B229" s="100"/>
      <c r="C229" s="100"/>
      <c r="D229" s="100"/>
      <c r="E229" s="55" t="s">
        <v>58</v>
      </c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62">
        <f t="shared" si="18"/>
        <v>0</v>
      </c>
      <c r="AL229" s="61">
        <f>+AK229</f>
        <v>0</v>
      </c>
      <c r="AM229" s="102"/>
      <c r="AN229" s="8"/>
      <c r="AO229" s="8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s="3" customFormat="1" ht="15" customHeight="1" thickBot="1">
      <c r="A230" s="99"/>
      <c r="B230" s="100"/>
      <c r="C230" s="100"/>
      <c r="D230" s="100"/>
      <c r="E230" s="55" t="s">
        <v>59</v>
      </c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63">
        <f t="shared" si="18"/>
        <v>0</v>
      </c>
      <c r="AL230" s="64">
        <f>+AK230</f>
        <v>0</v>
      </c>
      <c r="AM230" s="102"/>
      <c r="AN230" s="8"/>
      <c r="AO230" s="8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</row>
    <row r="231" spans="1:76" s="3" customFormat="1" ht="15" customHeight="1" thickBot="1">
      <c r="A231" s="99"/>
      <c r="B231" s="100"/>
      <c r="C231" s="100"/>
      <c r="D231" s="100"/>
      <c r="E231" s="55" t="s">
        <v>60</v>
      </c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65">
        <f t="shared" si="18"/>
        <v>0</v>
      </c>
      <c r="AL231" s="101">
        <f>+SUM(AK231:AK233)</f>
        <v>0</v>
      </c>
      <c r="AM231" s="102"/>
      <c r="AN231" s="8"/>
      <c r="AO231" s="8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</row>
    <row r="232" spans="1:76" s="3" customFormat="1" ht="15" customHeight="1" thickBot="1">
      <c r="A232" s="99"/>
      <c r="B232" s="100"/>
      <c r="C232" s="100"/>
      <c r="D232" s="100"/>
      <c r="E232" s="55" t="s">
        <v>61</v>
      </c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65">
        <f t="shared" si="18"/>
        <v>0</v>
      </c>
      <c r="AL232" s="101"/>
      <c r="AM232" s="102"/>
      <c r="AN232" s="8"/>
      <c r="AO232" s="8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</row>
    <row r="233" spans="1:76" s="3" customFormat="1" ht="15" customHeight="1" thickBot="1">
      <c r="A233" s="99"/>
      <c r="B233" s="100"/>
      <c r="C233" s="100"/>
      <c r="D233" s="100"/>
      <c r="E233" s="58" t="s">
        <v>89</v>
      </c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65">
        <f t="shared" si="18"/>
        <v>0</v>
      </c>
      <c r="AL233" s="101"/>
      <c r="AM233" s="102"/>
      <c r="AN233" s="8"/>
      <c r="AO233" s="8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</row>
    <row r="234" spans="1:76" s="3" customFormat="1" ht="15" customHeight="1" thickBot="1">
      <c r="A234" s="99" t="s">
        <v>22</v>
      </c>
      <c r="B234" s="100" t="str">
        <f>+GİRİŞ!A21</f>
        <v>ÖZLEM ÖZDEMİR</v>
      </c>
      <c r="C234" s="100">
        <f>+GİRİŞ!B21</f>
        <v>0</v>
      </c>
      <c r="D234" s="100" t="str">
        <f>+GİRİŞ!C21</f>
        <v>Mevlana Ortaokulu</v>
      </c>
      <c r="E234" s="54" t="s">
        <v>51</v>
      </c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59">
        <f>+SUM(F234:AJ234)</f>
        <v>0</v>
      </c>
      <c r="AL234" s="101">
        <f>+SUM(AK234:AK239)</f>
        <v>0</v>
      </c>
      <c r="AM234" s="102">
        <f>+SUM(AK234:AK245)</f>
        <v>0</v>
      </c>
      <c r="AN234" s="8"/>
      <c r="AO234" s="8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</row>
    <row r="235" spans="1:76" s="3" customFormat="1" ht="15" customHeight="1" thickBot="1">
      <c r="A235" s="99"/>
      <c r="B235" s="100"/>
      <c r="C235" s="100"/>
      <c r="D235" s="100"/>
      <c r="E235" s="55" t="s">
        <v>52</v>
      </c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59">
        <f aca="true" t="shared" si="19" ref="AK235:AK245">SUM(F235:AJ235)</f>
        <v>0</v>
      </c>
      <c r="AL235" s="101"/>
      <c r="AM235" s="102"/>
      <c r="AN235" s="8"/>
      <c r="AO235" s="8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</row>
    <row r="236" spans="1:76" s="3" customFormat="1" ht="15" customHeight="1" thickBot="1">
      <c r="A236" s="99"/>
      <c r="B236" s="100"/>
      <c r="C236" s="100"/>
      <c r="D236" s="100"/>
      <c r="E236" s="55" t="s">
        <v>53</v>
      </c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59">
        <f t="shared" si="19"/>
        <v>0</v>
      </c>
      <c r="AL236" s="101"/>
      <c r="AM236" s="102"/>
      <c r="AN236" s="8"/>
      <c r="AO236" s="8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</row>
    <row r="237" spans="1:76" s="3" customFormat="1" ht="15" customHeight="1" thickBot="1">
      <c r="A237" s="99"/>
      <c r="B237" s="100"/>
      <c r="C237" s="100"/>
      <c r="D237" s="100"/>
      <c r="E237" s="56" t="s">
        <v>54</v>
      </c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59">
        <f t="shared" si="19"/>
        <v>0</v>
      </c>
      <c r="AL237" s="101"/>
      <c r="AM237" s="102"/>
      <c r="AN237" s="8"/>
      <c r="AO237" s="8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</row>
    <row r="238" spans="1:76" s="3" customFormat="1" ht="15" customHeight="1" thickBot="1">
      <c r="A238" s="99"/>
      <c r="B238" s="100"/>
      <c r="C238" s="100"/>
      <c r="D238" s="100"/>
      <c r="E238" s="55" t="s">
        <v>55</v>
      </c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59">
        <f t="shared" si="19"/>
        <v>0</v>
      </c>
      <c r="AL238" s="101"/>
      <c r="AM238" s="102"/>
      <c r="AN238" s="8"/>
      <c r="AO238" s="8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</row>
    <row r="239" spans="1:76" s="3" customFormat="1" ht="15" customHeight="1" thickBot="1">
      <c r="A239" s="99"/>
      <c r="B239" s="100"/>
      <c r="C239" s="100"/>
      <c r="D239" s="100"/>
      <c r="E239" s="57" t="s">
        <v>56</v>
      </c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59">
        <f t="shared" si="19"/>
        <v>0</v>
      </c>
      <c r="AL239" s="101"/>
      <c r="AM239" s="102"/>
      <c r="AN239" s="8"/>
      <c r="AO239" s="8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</row>
    <row r="240" spans="1:76" s="3" customFormat="1" ht="15" customHeight="1" thickBot="1">
      <c r="A240" s="99"/>
      <c r="B240" s="100"/>
      <c r="C240" s="100"/>
      <c r="D240" s="100"/>
      <c r="E240" s="55" t="s">
        <v>57</v>
      </c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60">
        <f t="shared" si="19"/>
        <v>0</v>
      </c>
      <c r="AL240" s="61">
        <f>+AK240</f>
        <v>0</v>
      </c>
      <c r="AM240" s="102"/>
      <c r="AN240" s="8"/>
      <c r="AO240" s="8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</row>
    <row r="241" spans="1:76" s="3" customFormat="1" ht="15" customHeight="1" thickBot="1">
      <c r="A241" s="99"/>
      <c r="B241" s="100"/>
      <c r="C241" s="100"/>
      <c r="D241" s="100"/>
      <c r="E241" s="55" t="s">
        <v>58</v>
      </c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62">
        <f t="shared" si="19"/>
        <v>0</v>
      </c>
      <c r="AL241" s="61">
        <f>+AK241</f>
        <v>0</v>
      </c>
      <c r="AM241" s="102"/>
      <c r="AN241" s="8"/>
      <c r="AO241" s="8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</row>
    <row r="242" spans="1:76" s="3" customFormat="1" ht="15" customHeight="1" thickBot="1">
      <c r="A242" s="99"/>
      <c r="B242" s="100"/>
      <c r="C242" s="100"/>
      <c r="D242" s="100"/>
      <c r="E242" s="55" t="s">
        <v>59</v>
      </c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63">
        <f t="shared" si="19"/>
        <v>0</v>
      </c>
      <c r="AL242" s="64">
        <f>+AK242</f>
        <v>0</v>
      </c>
      <c r="AM242" s="102"/>
      <c r="AN242" s="8"/>
      <c r="AO242" s="8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1:76" s="3" customFormat="1" ht="15" customHeight="1" thickBot="1">
      <c r="A243" s="99"/>
      <c r="B243" s="100"/>
      <c r="C243" s="100"/>
      <c r="D243" s="100"/>
      <c r="E243" s="55" t="s">
        <v>60</v>
      </c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65">
        <f t="shared" si="19"/>
        <v>0</v>
      </c>
      <c r="AL243" s="101">
        <f>+SUM(AK243:AK245)</f>
        <v>0</v>
      </c>
      <c r="AM243" s="102"/>
      <c r="AN243" s="8"/>
      <c r="AO243" s="8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</row>
    <row r="244" spans="1:76" s="3" customFormat="1" ht="15" customHeight="1" thickBot="1">
      <c r="A244" s="99"/>
      <c r="B244" s="100"/>
      <c r="C244" s="100"/>
      <c r="D244" s="100"/>
      <c r="E244" s="55" t="s">
        <v>61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65">
        <f t="shared" si="19"/>
        <v>0</v>
      </c>
      <c r="AL244" s="101"/>
      <c r="AM244" s="102"/>
      <c r="AN244" s="8"/>
      <c r="AO244" s="8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</row>
    <row r="245" spans="1:76" s="3" customFormat="1" ht="15" customHeight="1" thickBot="1">
      <c r="A245" s="99"/>
      <c r="B245" s="100"/>
      <c r="C245" s="100"/>
      <c r="D245" s="100"/>
      <c r="E245" s="58" t="s">
        <v>89</v>
      </c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65">
        <f t="shared" si="19"/>
        <v>0</v>
      </c>
      <c r="AL245" s="101"/>
      <c r="AM245" s="102"/>
      <c r="AN245" s="8"/>
      <c r="AO245" s="8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</row>
    <row r="246" spans="1:76" s="3" customFormat="1" ht="15" customHeight="1" thickBot="1">
      <c r="A246" s="99" t="s">
        <v>23</v>
      </c>
      <c r="B246" s="100" t="str">
        <f>+GİRİŞ!A22</f>
        <v>ÖZLEM ÖZDEMİR</v>
      </c>
      <c r="C246" s="100">
        <f>+GİRİŞ!B22</f>
        <v>0</v>
      </c>
      <c r="D246" s="100" t="str">
        <f>+GİRİŞ!C22</f>
        <v>Mevlana Ortaokulu</v>
      </c>
      <c r="E246" s="54" t="s">
        <v>51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59">
        <f>+SUM(F246:AJ246)</f>
        <v>0</v>
      </c>
      <c r="AL246" s="101">
        <f>+SUM(AK246:AK251)</f>
        <v>0</v>
      </c>
      <c r="AM246" s="102">
        <f>+SUM(AK246:AK257)</f>
        <v>0</v>
      </c>
      <c r="AN246" s="8"/>
      <c r="AO246" s="8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</row>
    <row r="247" spans="1:76" s="3" customFormat="1" ht="15" customHeight="1" thickBot="1">
      <c r="A247" s="99"/>
      <c r="B247" s="100"/>
      <c r="C247" s="100"/>
      <c r="D247" s="100"/>
      <c r="E247" s="55" t="s">
        <v>52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59">
        <f aca="true" t="shared" si="20" ref="AK247:AK257">SUM(F247:AJ247)</f>
        <v>0</v>
      </c>
      <c r="AL247" s="101"/>
      <c r="AM247" s="102"/>
      <c r="AN247" s="8"/>
      <c r="AO247" s="8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</row>
    <row r="248" spans="1:76" s="3" customFormat="1" ht="15" customHeight="1" thickBot="1">
      <c r="A248" s="99"/>
      <c r="B248" s="100"/>
      <c r="C248" s="100"/>
      <c r="D248" s="100"/>
      <c r="E248" s="55" t="s">
        <v>53</v>
      </c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59">
        <f t="shared" si="20"/>
        <v>0</v>
      </c>
      <c r="AL248" s="101"/>
      <c r="AM248" s="102"/>
      <c r="AN248" s="8"/>
      <c r="AO248" s="8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</row>
    <row r="249" spans="1:76" s="3" customFormat="1" ht="15" customHeight="1" thickBot="1">
      <c r="A249" s="99"/>
      <c r="B249" s="100"/>
      <c r="C249" s="100"/>
      <c r="D249" s="100"/>
      <c r="E249" s="56" t="s">
        <v>54</v>
      </c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59">
        <f t="shared" si="20"/>
        <v>0</v>
      </c>
      <c r="AL249" s="101"/>
      <c r="AM249" s="102"/>
      <c r="AN249" s="8"/>
      <c r="AO249" s="8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</row>
    <row r="250" spans="1:76" s="3" customFormat="1" ht="15" customHeight="1" thickBot="1">
      <c r="A250" s="99"/>
      <c r="B250" s="100"/>
      <c r="C250" s="100"/>
      <c r="D250" s="100"/>
      <c r="E250" s="55" t="s">
        <v>55</v>
      </c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59">
        <f t="shared" si="20"/>
        <v>0</v>
      </c>
      <c r="AL250" s="101"/>
      <c r="AM250" s="102"/>
      <c r="AN250" s="8"/>
      <c r="AO250" s="8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</row>
    <row r="251" spans="1:76" s="3" customFormat="1" ht="15" customHeight="1" thickBot="1">
      <c r="A251" s="99"/>
      <c r="B251" s="100"/>
      <c r="C251" s="100"/>
      <c r="D251" s="100"/>
      <c r="E251" s="57" t="s">
        <v>56</v>
      </c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59">
        <f t="shared" si="20"/>
        <v>0</v>
      </c>
      <c r="AL251" s="101"/>
      <c r="AM251" s="102"/>
      <c r="AN251" s="8"/>
      <c r="AO251" s="8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</row>
    <row r="252" spans="1:76" s="3" customFormat="1" ht="15" customHeight="1" thickBot="1">
      <c r="A252" s="99"/>
      <c r="B252" s="100"/>
      <c r="C252" s="100"/>
      <c r="D252" s="100"/>
      <c r="E252" s="55" t="s">
        <v>57</v>
      </c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60">
        <f t="shared" si="20"/>
        <v>0</v>
      </c>
      <c r="AL252" s="61">
        <f>+AK252</f>
        <v>0</v>
      </c>
      <c r="AM252" s="102"/>
      <c r="AN252" s="8"/>
      <c r="AO252" s="8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</row>
    <row r="253" spans="1:76" s="3" customFormat="1" ht="15" customHeight="1" thickBot="1">
      <c r="A253" s="99"/>
      <c r="B253" s="100"/>
      <c r="C253" s="100"/>
      <c r="D253" s="100"/>
      <c r="E253" s="55" t="s">
        <v>58</v>
      </c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62">
        <f t="shared" si="20"/>
        <v>0</v>
      </c>
      <c r="AL253" s="61">
        <f>+AK253</f>
        <v>0</v>
      </c>
      <c r="AM253" s="102"/>
      <c r="AN253" s="8"/>
      <c r="AO253" s="8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</row>
    <row r="254" spans="1:76" s="3" customFormat="1" ht="15" customHeight="1" thickBot="1">
      <c r="A254" s="99"/>
      <c r="B254" s="100"/>
      <c r="C254" s="100"/>
      <c r="D254" s="100"/>
      <c r="E254" s="55" t="s">
        <v>59</v>
      </c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63">
        <f t="shared" si="20"/>
        <v>0</v>
      </c>
      <c r="AL254" s="64">
        <f>+AK254</f>
        <v>0</v>
      </c>
      <c r="AM254" s="102"/>
      <c r="AN254" s="8"/>
      <c r="AO254" s="8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</row>
    <row r="255" spans="1:76" s="3" customFormat="1" ht="15" customHeight="1" thickBot="1">
      <c r="A255" s="99"/>
      <c r="B255" s="100"/>
      <c r="C255" s="100"/>
      <c r="D255" s="100"/>
      <c r="E255" s="55" t="s">
        <v>60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65">
        <f t="shared" si="20"/>
        <v>0</v>
      </c>
      <c r="AL255" s="101">
        <f>+SUM(AK255:AK257)</f>
        <v>0</v>
      </c>
      <c r="AM255" s="102"/>
      <c r="AN255" s="8"/>
      <c r="AO255" s="8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</row>
    <row r="256" spans="1:76" s="3" customFormat="1" ht="15" customHeight="1" thickBot="1">
      <c r="A256" s="99"/>
      <c r="B256" s="100"/>
      <c r="C256" s="100"/>
      <c r="D256" s="100"/>
      <c r="E256" s="55" t="s">
        <v>61</v>
      </c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65">
        <f t="shared" si="20"/>
        <v>0</v>
      </c>
      <c r="AL256" s="101"/>
      <c r="AM256" s="102"/>
      <c r="AN256" s="8"/>
      <c r="AO256" s="8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</row>
    <row r="257" spans="1:76" s="3" customFormat="1" ht="15" customHeight="1" thickBot="1">
      <c r="A257" s="99"/>
      <c r="B257" s="100"/>
      <c r="C257" s="100"/>
      <c r="D257" s="100"/>
      <c r="E257" s="58" t="s">
        <v>89</v>
      </c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65">
        <f t="shared" si="20"/>
        <v>0</v>
      </c>
      <c r="AL257" s="101"/>
      <c r="AM257" s="102"/>
      <c r="AN257" s="8"/>
      <c r="AO257" s="8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</row>
    <row r="258" spans="1:76" s="3" customFormat="1" ht="15" customHeight="1" thickBot="1">
      <c r="A258" s="99" t="s">
        <v>24</v>
      </c>
      <c r="B258" s="100" t="str">
        <f>+GİRİŞ!A23</f>
        <v>ÖZLEM ÖZDEMİR</v>
      </c>
      <c r="C258" s="100">
        <f>+GİRİŞ!B23</f>
        <v>0</v>
      </c>
      <c r="D258" s="100" t="str">
        <f>+GİRİŞ!C23</f>
        <v>Mevlana Ortaokulu</v>
      </c>
      <c r="E258" s="54" t="s">
        <v>51</v>
      </c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59">
        <f>+SUM(F258:AJ258)</f>
        <v>0</v>
      </c>
      <c r="AL258" s="101">
        <f>+SUM(AK258:AK263)</f>
        <v>0</v>
      </c>
      <c r="AM258" s="102">
        <f>+SUM(AK258:AK269)</f>
        <v>0</v>
      </c>
      <c r="AN258" s="8"/>
      <c r="AO258" s="8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1:76" s="3" customFormat="1" ht="15" customHeight="1" thickBot="1">
      <c r="A259" s="99"/>
      <c r="B259" s="100"/>
      <c r="C259" s="100"/>
      <c r="D259" s="100"/>
      <c r="E259" s="55" t="s">
        <v>52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59">
        <f aca="true" t="shared" si="21" ref="AK259:AK269">SUM(F259:AJ259)</f>
        <v>0</v>
      </c>
      <c r="AL259" s="101"/>
      <c r="AM259" s="102"/>
      <c r="AN259" s="8"/>
      <c r="AO259" s="8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</row>
    <row r="260" spans="1:76" s="3" customFormat="1" ht="15" customHeight="1" thickBot="1">
      <c r="A260" s="99"/>
      <c r="B260" s="100"/>
      <c r="C260" s="100"/>
      <c r="D260" s="100"/>
      <c r="E260" s="55" t="s">
        <v>53</v>
      </c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59">
        <f t="shared" si="21"/>
        <v>0</v>
      </c>
      <c r="AL260" s="101"/>
      <c r="AM260" s="102"/>
      <c r="AN260" s="8"/>
      <c r="AO260" s="8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</row>
    <row r="261" spans="1:76" s="3" customFormat="1" ht="15" customHeight="1" thickBot="1">
      <c r="A261" s="99"/>
      <c r="B261" s="100"/>
      <c r="C261" s="100"/>
      <c r="D261" s="100"/>
      <c r="E261" s="56" t="s">
        <v>54</v>
      </c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59">
        <f t="shared" si="21"/>
        <v>0</v>
      </c>
      <c r="AL261" s="101"/>
      <c r="AM261" s="102"/>
      <c r="AN261" s="8"/>
      <c r="AO261" s="8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</row>
    <row r="262" spans="1:76" s="3" customFormat="1" ht="15" customHeight="1" thickBot="1">
      <c r="A262" s="99"/>
      <c r="B262" s="100"/>
      <c r="C262" s="100"/>
      <c r="D262" s="100"/>
      <c r="E262" s="55" t="s">
        <v>55</v>
      </c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59">
        <f t="shared" si="21"/>
        <v>0</v>
      </c>
      <c r="AL262" s="101"/>
      <c r="AM262" s="102"/>
      <c r="AN262" s="8"/>
      <c r="AO262" s="8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</row>
    <row r="263" spans="1:76" s="3" customFormat="1" ht="15" customHeight="1" thickBot="1">
      <c r="A263" s="99"/>
      <c r="B263" s="100"/>
      <c r="C263" s="100"/>
      <c r="D263" s="100"/>
      <c r="E263" s="57" t="s">
        <v>56</v>
      </c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59">
        <f t="shared" si="21"/>
        <v>0</v>
      </c>
      <c r="AL263" s="101"/>
      <c r="AM263" s="102"/>
      <c r="AN263" s="8"/>
      <c r="AO263" s="8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</row>
    <row r="264" spans="1:76" s="3" customFormat="1" ht="15" customHeight="1" thickBot="1">
      <c r="A264" s="99"/>
      <c r="B264" s="100"/>
      <c r="C264" s="100"/>
      <c r="D264" s="100"/>
      <c r="E264" s="55" t="s">
        <v>57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60">
        <f t="shared" si="21"/>
        <v>0</v>
      </c>
      <c r="AL264" s="61">
        <f>+AK264</f>
        <v>0</v>
      </c>
      <c r="AM264" s="102"/>
      <c r="AN264" s="8"/>
      <c r="AO264" s="8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</row>
    <row r="265" spans="1:76" s="3" customFormat="1" ht="15" customHeight="1" thickBot="1">
      <c r="A265" s="99"/>
      <c r="B265" s="100"/>
      <c r="C265" s="100"/>
      <c r="D265" s="100"/>
      <c r="E265" s="55" t="s">
        <v>58</v>
      </c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62">
        <f t="shared" si="21"/>
        <v>0</v>
      </c>
      <c r="AL265" s="61">
        <f>+AK265</f>
        <v>0</v>
      </c>
      <c r="AM265" s="102"/>
      <c r="AN265" s="8"/>
      <c r="AO265" s="8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</row>
    <row r="266" spans="1:76" s="3" customFormat="1" ht="15" customHeight="1" thickBot="1">
      <c r="A266" s="99"/>
      <c r="B266" s="100"/>
      <c r="C266" s="100"/>
      <c r="D266" s="100"/>
      <c r="E266" s="55" t="s">
        <v>59</v>
      </c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63">
        <f t="shared" si="21"/>
        <v>0</v>
      </c>
      <c r="AL266" s="64">
        <f>+AK266</f>
        <v>0</v>
      </c>
      <c r="AM266" s="102"/>
      <c r="AN266" s="8"/>
      <c r="AO266" s="8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</row>
    <row r="267" spans="1:76" s="3" customFormat="1" ht="15" customHeight="1" thickBot="1">
      <c r="A267" s="99"/>
      <c r="B267" s="100"/>
      <c r="C267" s="100"/>
      <c r="D267" s="100"/>
      <c r="E267" s="55" t="s">
        <v>60</v>
      </c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65">
        <f t="shared" si="21"/>
        <v>0</v>
      </c>
      <c r="AL267" s="101">
        <f>+SUM(AK267:AK269)</f>
        <v>0</v>
      </c>
      <c r="AM267" s="102"/>
      <c r="AN267" s="8"/>
      <c r="AO267" s="8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</row>
    <row r="268" spans="1:76" s="3" customFormat="1" ht="15" customHeight="1" thickBot="1">
      <c r="A268" s="99"/>
      <c r="B268" s="100"/>
      <c r="C268" s="100"/>
      <c r="D268" s="100"/>
      <c r="E268" s="55" t="s">
        <v>61</v>
      </c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65">
        <f t="shared" si="21"/>
        <v>0</v>
      </c>
      <c r="AL268" s="101"/>
      <c r="AM268" s="102"/>
      <c r="AN268" s="8"/>
      <c r="AO268" s="8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</row>
    <row r="269" spans="1:76" s="3" customFormat="1" ht="15" customHeight="1" thickBot="1">
      <c r="A269" s="99"/>
      <c r="B269" s="100"/>
      <c r="C269" s="100"/>
      <c r="D269" s="100"/>
      <c r="E269" s="58" t="s">
        <v>89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65">
        <f t="shared" si="21"/>
        <v>0</v>
      </c>
      <c r="AL269" s="101"/>
      <c r="AM269" s="102"/>
      <c r="AN269" s="8"/>
      <c r="AO269" s="8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</row>
    <row r="270" spans="1:76" s="3" customFormat="1" ht="15" customHeight="1">
      <c r="A270" s="2"/>
      <c r="B270" s="4"/>
      <c r="C270" s="4"/>
      <c r="D270" s="4"/>
      <c r="E270" s="4"/>
      <c r="F270" s="31">
        <f aca="true" t="shared" si="22" ref="F270:AK270">+SUM(F6:F269)</f>
        <v>0</v>
      </c>
      <c r="G270" s="31">
        <f t="shared" si="22"/>
        <v>0</v>
      </c>
      <c r="H270" s="31">
        <f t="shared" si="22"/>
        <v>0</v>
      </c>
      <c r="I270" s="31">
        <f t="shared" si="22"/>
        <v>0</v>
      </c>
      <c r="J270" s="31">
        <f t="shared" si="22"/>
        <v>0</v>
      </c>
      <c r="K270" s="31">
        <f t="shared" si="22"/>
        <v>0</v>
      </c>
      <c r="L270" s="31">
        <f t="shared" si="22"/>
        <v>0</v>
      </c>
      <c r="M270" s="31">
        <f t="shared" si="22"/>
        <v>0</v>
      </c>
      <c r="N270" s="31">
        <f t="shared" si="22"/>
        <v>0</v>
      </c>
      <c r="O270" s="31">
        <f t="shared" si="22"/>
        <v>0</v>
      </c>
      <c r="P270" s="31">
        <f t="shared" si="22"/>
        <v>0</v>
      </c>
      <c r="Q270" s="31">
        <f t="shared" si="22"/>
        <v>0</v>
      </c>
      <c r="R270" s="31">
        <f t="shared" si="22"/>
        <v>0</v>
      </c>
      <c r="S270" s="31">
        <f t="shared" si="22"/>
        <v>0</v>
      </c>
      <c r="T270" s="31">
        <f t="shared" si="22"/>
        <v>0</v>
      </c>
      <c r="U270" s="31">
        <f t="shared" si="22"/>
        <v>0</v>
      </c>
      <c r="V270" s="31">
        <f t="shared" si="22"/>
        <v>0</v>
      </c>
      <c r="W270" s="31">
        <f t="shared" si="22"/>
        <v>0</v>
      </c>
      <c r="X270" s="31">
        <f t="shared" si="22"/>
        <v>0</v>
      </c>
      <c r="Y270" s="31">
        <f t="shared" si="22"/>
        <v>0</v>
      </c>
      <c r="Z270" s="31">
        <f t="shared" si="22"/>
        <v>0</v>
      </c>
      <c r="AA270" s="31">
        <f t="shared" si="22"/>
        <v>0</v>
      </c>
      <c r="AB270" s="31">
        <f t="shared" si="22"/>
        <v>0</v>
      </c>
      <c r="AC270" s="31">
        <f t="shared" si="22"/>
        <v>0</v>
      </c>
      <c r="AD270" s="31">
        <f t="shared" si="22"/>
        <v>0</v>
      </c>
      <c r="AE270" s="31">
        <f t="shared" si="22"/>
        <v>0</v>
      </c>
      <c r="AF270" s="31">
        <f t="shared" si="22"/>
        <v>0</v>
      </c>
      <c r="AG270" s="31">
        <f t="shared" si="22"/>
        <v>0</v>
      </c>
      <c r="AH270" s="31">
        <f t="shared" si="22"/>
        <v>0</v>
      </c>
      <c r="AI270" s="31">
        <f t="shared" si="22"/>
        <v>0</v>
      </c>
      <c r="AJ270" s="31">
        <f t="shared" si="22"/>
        <v>0</v>
      </c>
      <c r="AK270" s="28">
        <f t="shared" si="22"/>
        <v>0</v>
      </c>
      <c r="AL270" s="29"/>
      <c r="AM270" s="30">
        <f>+SUM(AM6:AM269)</f>
        <v>0</v>
      </c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</row>
    <row r="271" spans="1:76" s="3" customFormat="1" ht="15" customHeight="1">
      <c r="A271" s="2"/>
      <c r="B271" s="4"/>
      <c r="C271" s="4"/>
      <c r="D271" s="4"/>
      <c r="E271" s="4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4"/>
      <c r="AL271" s="14"/>
      <c r="AM271" s="15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</row>
    <row r="272" spans="1:80" s="3" customFormat="1" ht="15.75" customHeight="1">
      <c r="A272" s="2"/>
      <c r="B272" s="4"/>
      <c r="C272" s="4"/>
      <c r="D272" s="108" t="str">
        <f>+C2</f>
        <v>Mevlana Ortaokulu</v>
      </c>
      <c r="E272" s="108"/>
      <c r="F272" s="108"/>
      <c r="G272" s="108"/>
      <c r="H272" s="108"/>
      <c r="I272" s="108"/>
      <c r="J272" s="108"/>
      <c r="K272" s="108"/>
      <c r="L272" s="108"/>
      <c r="M272" s="108"/>
      <c r="N272" s="66" t="s">
        <v>93</v>
      </c>
      <c r="O272" s="16"/>
      <c r="P272" s="107" t="str">
        <f>+AD2</f>
        <v>OCAK</v>
      </c>
      <c r="Q272" s="107"/>
      <c r="R272" s="107"/>
      <c r="S272" s="107"/>
      <c r="T272" s="107"/>
      <c r="U272" s="107"/>
      <c r="V272" s="107"/>
      <c r="W272" s="108">
        <f>+AD3</f>
        <v>2020</v>
      </c>
      <c r="X272" s="108"/>
      <c r="Y272" s="66" t="s">
        <v>94</v>
      </c>
      <c r="Z272" s="105">
        <f>+AM270</f>
        <v>0</v>
      </c>
      <c r="AA272" s="105"/>
      <c r="AB272" s="5" t="s">
        <v>72</v>
      </c>
      <c r="AC272" s="16"/>
      <c r="AD272" s="16"/>
      <c r="AE272" s="16"/>
      <c r="AF272" s="16"/>
      <c r="AG272" s="16"/>
      <c r="AH272" s="73"/>
      <c r="AI272" s="73"/>
      <c r="AJ272" s="73"/>
      <c r="AK272" s="73"/>
      <c r="AL272" s="4"/>
      <c r="AM272" s="4"/>
      <c r="AN272" s="4"/>
      <c r="AO272" s="16"/>
      <c r="AP272" s="16"/>
      <c r="AQ272" s="1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</row>
    <row r="273" spans="1:78" s="3" customFormat="1" ht="8.25" customHeight="1">
      <c r="A273" s="2"/>
      <c r="B273" s="4"/>
      <c r="C273" s="4"/>
      <c r="D273" s="4"/>
      <c r="E273" s="27"/>
      <c r="F273" s="27"/>
      <c r="G273" s="27"/>
      <c r="H273" s="27"/>
      <c r="I273" s="27"/>
      <c r="J273" s="27"/>
      <c r="K273" s="27"/>
      <c r="L273" s="27"/>
      <c r="M273" s="27"/>
      <c r="N273" s="5"/>
      <c r="O273" s="16"/>
      <c r="P273" s="26"/>
      <c r="Q273" s="26"/>
      <c r="R273" s="26"/>
      <c r="S273" s="26"/>
      <c r="T273" s="26"/>
      <c r="U273" s="27"/>
      <c r="V273" s="27"/>
      <c r="W273" s="5"/>
      <c r="X273" s="26"/>
      <c r="Y273" s="26"/>
      <c r="Z273" s="5"/>
      <c r="AA273" s="16"/>
      <c r="AB273" s="16"/>
      <c r="AC273" s="16"/>
      <c r="AD273" s="16"/>
      <c r="AE273" s="16"/>
      <c r="AF273" s="4"/>
      <c r="AG273" s="4"/>
      <c r="AH273" s="4"/>
      <c r="AI273" s="4"/>
      <c r="AJ273" s="4"/>
      <c r="AK273" s="4"/>
      <c r="AL273" s="4"/>
      <c r="AM273" s="16"/>
      <c r="AN273" s="16"/>
      <c r="AO273" s="1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</row>
    <row r="274" spans="1:76" s="3" customFormat="1" ht="15" customHeight="1">
      <c r="A274" s="2"/>
      <c r="B274" s="72" t="s">
        <v>73</v>
      </c>
      <c r="C274" s="106" t="s">
        <v>74</v>
      </c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4"/>
      <c r="AG274" s="4"/>
      <c r="AH274" s="4"/>
      <c r="AI274" s="4"/>
      <c r="AJ274" s="4"/>
      <c r="AK274" s="16"/>
      <c r="AL274" s="16"/>
      <c r="AM274" s="1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</row>
    <row r="275" spans="1:76" s="3" customFormat="1" ht="15" customHeight="1">
      <c r="A275" s="2"/>
      <c r="B275" s="18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4"/>
      <c r="AG275" s="4"/>
      <c r="AH275" s="4"/>
      <c r="AI275" s="4"/>
      <c r="AJ275" s="4"/>
      <c r="AK275" s="16"/>
      <c r="AL275" s="16"/>
      <c r="AM275" s="1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</row>
    <row r="276" spans="1:76" s="3" customFormat="1" ht="15" customHeight="1">
      <c r="A276" s="2"/>
      <c r="B276" s="18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4"/>
      <c r="AG276" s="4"/>
      <c r="AH276" s="4"/>
      <c r="AI276" s="4"/>
      <c r="AJ276" s="4"/>
      <c r="AK276" s="16"/>
      <c r="AL276" s="16"/>
      <c r="AM276" s="1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</row>
    <row r="277" spans="1:76" s="3" customFormat="1" ht="15" customHeight="1">
      <c r="A277" s="2"/>
      <c r="B277" s="18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4"/>
      <c r="AG277" s="4"/>
      <c r="AH277" s="4"/>
      <c r="AI277" s="4"/>
      <c r="AJ277" s="4"/>
      <c r="AK277" s="16"/>
      <c r="AL277" s="16"/>
      <c r="AM277" s="1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</row>
    <row r="278" spans="1:76" s="3" customFormat="1" ht="15" customHeight="1">
      <c r="A278" s="2"/>
      <c r="B278" s="18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4"/>
      <c r="AG278" s="4"/>
      <c r="AH278" s="4"/>
      <c r="AI278" s="4"/>
      <c r="AJ278" s="4"/>
      <c r="AK278" s="16"/>
      <c r="AL278" s="16"/>
      <c r="AM278" s="1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</row>
    <row r="279" spans="1:76" s="3" customFormat="1" ht="15" customHeight="1">
      <c r="A279" s="2"/>
      <c r="B279" s="18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4"/>
      <c r="AG279" s="4"/>
      <c r="AH279" s="4"/>
      <c r="AI279" s="4"/>
      <c r="AJ279" s="4"/>
      <c r="AK279" s="16"/>
      <c r="AL279" s="16"/>
      <c r="AM279" s="1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</row>
    <row r="280" spans="1:76" s="3" customFormat="1" ht="15" customHeight="1">
      <c r="A280" s="2"/>
      <c r="B280" s="110" t="s">
        <v>75</v>
      </c>
      <c r="C280" s="110"/>
      <c r="D280" s="71"/>
      <c r="E280" s="71"/>
      <c r="F280" s="104"/>
      <c r="G280" s="104"/>
      <c r="H280" s="104"/>
      <c r="I280" s="104"/>
      <c r="J280" s="104"/>
      <c r="K280" s="104"/>
      <c r="L280" s="104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109">
        <f ca="1">+TODAY()</f>
        <v>43833</v>
      </c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6"/>
      <c r="AM280" s="1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</row>
    <row r="281" spans="1:76" s="3" customFormat="1" ht="15" customHeight="1">
      <c r="A281" s="2"/>
      <c r="B281" s="103" t="s">
        <v>81</v>
      </c>
      <c r="C281" s="103"/>
      <c r="D281" s="71"/>
      <c r="E281" s="71"/>
      <c r="F281" s="104"/>
      <c r="G281" s="104"/>
      <c r="H281" s="104"/>
      <c r="I281" s="104"/>
      <c r="J281" s="104"/>
      <c r="K281" s="104"/>
      <c r="L281" s="104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103" t="s">
        <v>83</v>
      </c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6"/>
      <c r="AM281" s="1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</row>
    <row r="282" spans="1:76" s="3" customFormat="1" ht="15" customHeight="1">
      <c r="A282" s="2"/>
      <c r="B282" s="103" t="s">
        <v>82</v>
      </c>
      <c r="C282" s="103"/>
      <c r="D282" s="71"/>
      <c r="E282" s="71"/>
      <c r="F282" s="104"/>
      <c r="G282" s="104"/>
      <c r="H282" s="104"/>
      <c r="I282" s="104"/>
      <c r="J282" s="104"/>
      <c r="K282" s="104"/>
      <c r="L282" s="104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103" t="s">
        <v>84</v>
      </c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6"/>
      <c r="AM282" s="1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</row>
    <row r="283" spans="1:76" s="3" customFormat="1" ht="13.5" customHeight="1">
      <c r="A283" s="1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20"/>
      <c r="AL283" s="20"/>
      <c r="AM283" s="21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</row>
    <row r="284" spans="1:76" s="3" customFormat="1" ht="13.5" customHeight="1">
      <c r="A284" s="1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20"/>
      <c r="AL284" s="20"/>
      <c r="AM284" s="21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</row>
    <row r="285" spans="1:76" s="3" customFormat="1" ht="13.5" customHeight="1">
      <c r="A285" s="1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20"/>
      <c r="AL285" s="20"/>
      <c r="AM285" s="21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</row>
    <row r="286" spans="1:76" s="3" customFormat="1" ht="13.5" customHeight="1">
      <c r="A286" s="1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20"/>
      <c r="AL286" s="20"/>
      <c r="AM286" s="21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</row>
    <row r="287" spans="1:76" s="3" customFormat="1" ht="13.5" customHeight="1">
      <c r="A287" s="1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20"/>
      <c r="AL287" s="20"/>
      <c r="AM287" s="21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</row>
    <row r="288" spans="1:76" s="3" customFormat="1" ht="13.5" customHeight="1">
      <c r="A288" s="1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20"/>
      <c r="AL288" s="20"/>
      <c r="AM288" s="21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</row>
    <row r="289" spans="1:76" s="3" customFormat="1" ht="13.5" customHeight="1">
      <c r="A289" s="1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20"/>
      <c r="AL289" s="20"/>
      <c r="AM289" s="21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</row>
    <row r="290" spans="1:76" s="3" customFormat="1" ht="13.5" customHeight="1">
      <c r="A290" s="1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20"/>
      <c r="AL290" s="20"/>
      <c r="AM290" s="21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</row>
    <row r="291" spans="1:76" s="3" customFormat="1" ht="13.5" customHeight="1">
      <c r="A291" s="1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20"/>
      <c r="AL291" s="20"/>
      <c r="AM291" s="21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1:76" s="3" customFormat="1" ht="13.5" customHeight="1">
      <c r="A292" s="1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20"/>
      <c r="AL292" s="20"/>
      <c r="AM292" s="21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</row>
    <row r="293" spans="1:76" s="3" customFormat="1" ht="13.5" customHeight="1">
      <c r="A293" s="1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20"/>
      <c r="AL293" s="20"/>
      <c r="AM293" s="21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</row>
    <row r="294" spans="1:76" s="3" customFormat="1" ht="13.5" customHeight="1">
      <c r="A294" s="1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20"/>
      <c r="AL294" s="20"/>
      <c r="AM294" s="21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</row>
    <row r="295" spans="1:76" s="3" customFormat="1" ht="13.5" customHeight="1">
      <c r="A295" s="1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20"/>
      <c r="AL295" s="20"/>
      <c r="AM295" s="21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</row>
    <row r="296" spans="1:76" s="3" customFormat="1" ht="13.5" customHeight="1">
      <c r="A296" s="1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20"/>
      <c r="AL296" s="20"/>
      <c r="AM296" s="21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</row>
    <row r="297" spans="1:76" s="3" customFormat="1" ht="13.5" customHeight="1">
      <c r="A297" s="1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20"/>
      <c r="AL297" s="20"/>
      <c r="AM297" s="21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1:76" s="3" customFormat="1" ht="13.5" customHeight="1">
      <c r="A298" s="1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20"/>
      <c r="AL298" s="20"/>
      <c r="AM298" s="21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</row>
    <row r="299" spans="1:76" s="3" customFormat="1" ht="13.5" customHeight="1">
      <c r="A299" s="1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20"/>
      <c r="AL299" s="20"/>
      <c r="AM299" s="21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</row>
    <row r="300" spans="1:76" s="3" customFormat="1" ht="13.5" customHeight="1">
      <c r="A300" s="1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20"/>
      <c r="AL300" s="20"/>
      <c r="AM300" s="21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</row>
    <row r="301" spans="1:76" s="3" customFormat="1" ht="13.5" customHeight="1">
      <c r="A301" s="1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20"/>
      <c r="AL301" s="20"/>
      <c r="AM301" s="21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</row>
    <row r="302" spans="1:76" s="3" customFormat="1" ht="13.5" customHeight="1">
      <c r="A302" s="1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20"/>
      <c r="AL302" s="20"/>
      <c r="AM302" s="21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</row>
    <row r="303" spans="1:76" s="3" customFormat="1" ht="13.5" customHeight="1">
      <c r="A303" s="1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20"/>
      <c r="AL303" s="20"/>
      <c r="AM303" s="21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</row>
    <row r="304" spans="1:76" s="3" customFormat="1" ht="13.5" customHeight="1">
      <c r="A304" s="1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20"/>
      <c r="AL304" s="20"/>
      <c r="AM304" s="21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</row>
    <row r="305" spans="1:76" s="3" customFormat="1" ht="13.5" customHeight="1">
      <c r="A305" s="1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20"/>
      <c r="AL305" s="20"/>
      <c r="AM305" s="21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</row>
    <row r="306" spans="1:76" s="3" customFormat="1" ht="13.5" customHeight="1">
      <c r="A306" s="1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20"/>
      <c r="AL306" s="20"/>
      <c r="AM306" s="21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</row>
    <row r="307" spans="1:76" s="3" customFormat="1" ht="13.5" customHeight="1">
      <c r="A307" s="1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20"/>
      <c r="AL307" s="20"/>
      <c r="AM307" s="21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</row>
    <row r="308" spans="1:76" s="3" customFormat="1" ht="13.5" customHeight="1">
      <c r="A308" s="1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20"/>
      <c r="AL308" s="20"/>
      <c r="AM308" s="21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s="3" customFormat="1" ht="13.5" customHeight="1">
      <c r="A309" s="1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20"/>
      <c r="AL309" s="20"/>
      <c r="AM309" s="21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</row>
    <row r="310" spans="1:76" s="3" customFormat="1" ht="13.5" customHeight="1">
      <c r="A310" s="1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20"/>
      <c r="AL310" s="20"/>
      <c r="AM310" s="21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</row>
    <row r="311" spans="1:76" s="3" customFormat="1" ht="13.5" customHeight="1">
      <c r="A311" s="1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20"/>
      <c r="AL311" s="20"/>
      <c r="AM311" s="21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</row>
    <row r="312" spans="1:76" s="3" customFormat="1" ht="13.5" customHeight="1">
      <c r="A312" s="1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20"/>
      <c r="AL312" s="20"/>
      <c r="AM312" s="21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</row>
    <row r="313" spans="1:76" s="3" customFormat="1" ht="13.5" customHeight="1">
      <c r="A313" s="1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20"/>
      <c r="AL313" s="20"/>
      <c r="AM313" s="21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</row>
    <row r="314" spans="1:76" s="3" customFormat="1" ht="13.5" customHeight="1">
      <c r="A314" s="1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20"/>
      <c r="AL314" s="20"/>
      <c r="AM314" s="21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</row>
    <row r="315" spans="1:76" s="3" customFormat="1" ht="13.5" customHeight="1">
      <c r="A315" s="1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20"/>
      <c r="AL315" s="20"/>
      <c r="AM315" s="21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</row>
    <row r="316" spans="1:76" s="3" customFormat="1" ht="13.5" customHeight="1">
      <c r="A316" s="1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20"/>
      <c r="AL316" s="20"/>
      <c r="AM316" s="21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</row>
    <row r="317" spans="1:76" s="3" customFormat="1" ht="13.5" customHeight="1">
      <c r="A317" s="1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20"/>
      <c r="AL317" s="20"/>
      <c r="AM317" s="21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</row>
    <row r="318" spans="1:76" s="3" customFormat="1" ht="13.5" customHeight="1">
      <c r="A318" s="1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20"/>
      <c r="AL318" s="20"/>
      <c r="AM318" s="21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</row>
    <row r="319" spans="1:76" s="3" customFormat="1" ht="13.5" customHeight="1">
      <c r="A319" s="1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20"/>
      <c r="AL319" s="20"/>
      <c r="AM319" s="21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</row>
    <row r="320" spans="1:76" s="3" customFormat="1" ht="13.5" customHeight="1">
      <c r="A320" s="1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20"/>
      <c r="AL320" s="20"/>
      <c r="AM320" s="21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</row>
    <row r="321" spans="1:76" s="3" customFormat="1" ht="13.5" customHeight="1">
      <c r="A321" s="1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20"/>
      <c r="AL321" s="20"/>
      <c r="AM321" s="21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</row>
    <row r="322" spans="1:76" s="3" customFormat="1" ht="13.5" customHeight="1">
      <c r="A322" s="1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20"/>
      <c r="AL322" s="20"/>
      <c r="AM322" s="21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1:76" s="3" customFormat="1" ht="14.25">
      <c r="A323" s="1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20"/>
      <c r="AL323" s="20"/>
      <c r="AM323" s="21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</row>
    <row r="324" spans="1:76" s="3" customFormat="1" ht="14.25">
      <c r="A324" s="1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20"/>
      <c r="AL324" s="20"/>
      <c r="AM324" s="21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</row>
    <row r="325" spans="1:76" s="3" customFormat="1" ht="14.25">
      <c r="A325" s="1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20"/>
      <c r="AL325" s="20"/>
      <c r="AM325" s="21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1:76" s="3" customFormat="1" ht="14.25">
      <c r="A326" s="1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20"/>
      <c r="AL326" s="20"/>
      <c r="AM326" s="21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</row>
    <row r="327" spans="1:76" s="3" customFormat="1" ht="14.25">
      <c r="A327" s="1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20"/>
      <c r="AL327" s="20"/>
      <c r="AM327" s="21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</row>
    <row r="328" spans="1:76" s="3" customFormat="1" ht="14.25">
      <c r="A328" s="1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20"/>
      <c r="AL328" s="20"/>
      <c r="AM328" s="21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</row>
    <row r="329" spans="1:76" s="3" customFormat="1" ht="14.25">
      <c r="A329" s="1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20"/>
      <c r="AL329" s="20"/>
      <c r="AM329" s="21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</row>
    <row r="330" spans="1:76" s="3" customFormat="1" ht="14.25">
      <c r="A330" s="1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20"/>
      <c r="AL330" s="20"/>
      <c r="AM330" s="21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</row>
    <row r="331" spans="1:76" s="3" customFormat="1" ht="14.25">
      <c r="A331" s="1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20"/>
      <c r="AL331" s="20"/>
      <c r="AM331" s="21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</row>
    <row r="332" spans="1:76" s="3" customFormat="1" ht="14.25">
      <c r="A332" s="1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20"/>
      <c r="AL332" s="20"/>
      <c r="AM332" s="21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</row>
    <row r="333" spans="1:76" s="3" customFormat="1" ht="14.25">
      <c r="A333" s="1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20"/>
      <c r="AL333" s="20"/>
      <c r="AM333" s="21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</row>
    <row r="334" spans="1:76" s="3" customFormat="1" ht="14.25">
      <c r="A334" s="1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20"/>
      <c r="AL334" s="20"/>
      <c r="AM334" s="21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</row>
    <row r="335" spans="1:76" s="3" customFormat="1" ht="14.25">
      <c r="A335" s="1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20"/>
      <c r="AL335" s="20"/>
      <c r="AM335" s="21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</row>
    <row r="336" spans="1:76" s="3" customFormat="1" ht="14.25">
      <c r="A336" s="1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20"/>
      <c r="AL336" s="20"/>
      <c r="AM336" s="21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1:76" s="3" customFormat="1" ht="14.25">
      <c r="A337" s="1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20"/>
      <c r="AL337" s="20"/>
      <c r="AM337" s="21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</row>
    <row r="338" spans="1:76" s="3" customFormat="1" ht="14.25">
      <c r="A338" s="1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20"/>
      <c r="AL338" s="20"/>
      <c r="AM338" s="21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</row>
    <row r="339" spans="1:76" s="3" customFormat="1" ht="14.25">
      <c r="A339" s="1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20"/>
      <c r="AL339" s="20"/>
      <c r="AM339" s="21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</row>
    <row r="340" spans="1:76" s="3" customFormat="1" ht="14.25">
      <c r="A340" s="1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20"/>
      <c r="AL340" s="20"/>
      <c r="AM340" s="21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</row>
    <row r="341" spans="1:76" s="3" customFormat="1" ht="14.25">
      <c r="A341" s="1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20"/>
      <c r="AL341" s="20"/>
      <c r="AM341" s="21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</row>
    <row r="342" spans="1:76" s="3" customFormat="1" ht="14.25">
      <c r="A342" s="1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20"/>
      <c r="AL342" s="20"/>
      <c r="AM342" s="21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</row>
    <row r="343" spans="1:76" s="3" customFormat="1" ht="14.25">
      <c r="A343" s="1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20"/>
      <c r="AL343" s="20"/>
      <c r="AM343" s="21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</row>
    <row r="344" spans="1:76" s="3" customFormat="1" ht="14.25">
      <c r="A344" s="1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20"/>
      <c r="AL344" s="20"/>
      <c r="AM344" s="21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</row>
    <row r="345" spans="1:76" s="3" customFormat="1" ht="14.25">
      <c r="A345" s="1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20"/>
      <c r="AL345" s="20"/>
      <c r="AM345" s="21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</row>
    <row r="346" spans="1:76" s="3" customFormat="1" ht="14.25">
      <c r="A346" s="1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20"/>
      <c r="AL346" s="20"/>
      <c r="AM346" s="21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</row>
    <row r="347" spans="1:76" s="3" customFormat="1" ht="14.25">
      <c r="A347" s="1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20"/>
      <c r="AL347" s="20"/>
      <c r="AM347" s="21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</row>
    <row r="348" spans="1:76" s="3" customFormat="1" ht="14.25">
      <c r="A348" s="1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20"/>
      <c r="AL348" s="20"/>
      <c r="AM348" s="21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</row>
    <row r="349" spans="1:76" s="3" customFormat="1" ht="14.25">
      <c r="A349" s="1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20"/>
      <c r="AL349" s="20"/>
      <c r="AM349" s="21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1:76" s="3" customFormat="1" ht="14.25">
      <c r="A350" s="1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20"/>
      <c r="AL350" s="20"/>
      <c r="AM350" s="21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</row>
    <row r="351" spans="1:76" s="3" customFormat="1" ht="14.25">
      <c r="A351" s="1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20"/>
      <c r="AL351" s="20"/>
      <c r="AM351" s="21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</row>
    <row r="352" spans="1:76" s="3" customFormat="1" ht="14.25">
      <c r="A352" s="1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20"/>
      <c r="AL352" s="20"/>
      <c r="AM352" s="21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</row>
    <row r="353" spans="1:76" s="3" customFormat="1" ht="14.25">
      <c r="A353" s="1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20"/>
      <c r="AL353" s="20"/>
      <c r="AM353" s="21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</row>
    <row r="354" spans="1:76" s="3" customFormat="1" ht="14.25">
      <c r="A354" s="1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20"/>
      <c r="AL354" s="20"/>
      <c r="AM354" s="21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</row>
    <row r="355" spans="1:76" s="3" customFormat="1" ht="14.25">
      <c r="A355" s="1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20"/>
      <c r="AL355" s="20"/>
      <c r="AM355" s="21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</row>
    <row r="356" spans="1:76" s="3" customFormat="1" ht="14.25">
      <c r="A356" s="1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20"/>
      <c r="AL356" s="20"/>
      <c r="AM356" s="21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</row>
    <row r="357" spans="1:76" s="3" customFormat="1" ht="14.25">
      <c r="A357" s="1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20"/>
      <c r="AL357" s="20"/>
      <c r="AM357" s="21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</row>
    <row r="358" spans="1:76" s="3" customFormat="1" ht="14.25">
      <c r="A358" s="1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20"/>
      <c r="AL358" s="20"/>
      <c r="AM358" s="21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</row>
    <row r="359" spans="1:76" s="3" customFormat="1" ht="14.25">
      <c r="A359" s="1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20"/>
      <c r="AL359" s="20"/>
      <c r="AM359" s="21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</row>
    <row r="360" spans="1:76" s="3" customFormat="1" ht="14.25">
      <c r="A360" s="1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20"/>
      <c r="AL360" s="20"/>
      <c r="AM360" s="21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</row>
    <row r="361" spans="1:76" s="3" customFormat="1" ht="14.25">
      <c r="A361" s="1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20"/>
      <c r="AL361" s="20"/>
      <c r="AM361" s="21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</row>
    <row r="362" spans="1:76" s="3" customFormat="1" ht="14.25">
      <c r="A362" s="1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20"/>
      <c r="AL362" s="20"/>
      <c r="AM362" s="21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</row>
    <row r="363" spans="1:76" s="3" customFormat="1" ht="14.25">
      <c r="A363" s="1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20"/>
      <c r="AL363" s="20"/>
      <c r="AM363" s="21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</row>
    <row r="364" spans="1:76" s="3" customFormat="1" ht="14.25">
      <c r="A364" s="1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20"/>
      <c r="AL364" s="20"/>
      <c r="AM364" s="21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</row>
    <row r="365" spans="1:76" s="3" customFormat="1" ht="14.25">
      <c r="A365" s="1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20"/>
      <c r="AL365" s="20"/>
      <c r="AM365" s="21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</row>
    <row r="366" spans="1:76" s="3" customFormat="1" ht="14.25">
      <c r="A366" s="1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20"/>
      <c r="AL366" s="20"/>
      <c r="AM366" s="21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</row>
    <row r="367" spans="1:76" s="3" customFormat="1" ht="14.25">
      <c r="A367" s="1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20"/>
      <c r="AL367" s="20"/>
      <c r="AM367" s="21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</row>
    <row r="368" spans="1:76" s="3" customFormat="1" ht="14.25">
      <c r="A368" s="1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20"/>
      <c r="AL368" s="20"/>
      <c r="AM368" s="21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</row>
    <row r="369" spans="1:76" s="3" customFormat="1" ht="14.25">
      <c r="A369" s="1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20"/>
      <c r="AL369" s="20"/>
      <c r="AM369" s="21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</row>
    <row r="370" spans="1:76" s="3" customFormat="1" ht="14.25">
      <c r="A370" s="1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20"/>
      <c r="AL370" s="20"/>
      <c r="AM370" s="21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</row>
    <row r="371" spans="1:76" s="3" customFormat="1" ht="14.25">
      <c r="A371" s="1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20"/>
      <c r="AL371" s="20"/>
      <c r="AM371" s="21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</row>
    <row r="372" spans="1:76" s="3" customFormat="1" ht="14.25">
      <c r="A372" s="1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20"/>
      <c r="AL372" s="20"/>
      <c r="AM372" s="21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</row>
    <row r="373" spans="1:76" s="3" customFormat="1" ht="14.25">
      <c r="A373" s="1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20"/>
      <c r="AL373" s="20"/>
      <c r="AM373" s="21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</row>
    <row r="374" spans="1:76" s="3" customFormat="1" ht="14.25">
      <c r="A374" s="1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20"/>
      <c r="AL374" s="20"/>
      <c r="AM374" s="21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</row>
    <row r="375" spans="1:76" s="3" customFormat="1" ht="14.25">
      <c r="A375" s="1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20"/>
      <c r="AL375" s="20"/>
      <c r="AM375" s="21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</row>
    <row r="376" spans="1:76" s="3" customFormat="1" ht="14.25">
      <c r="A376" s="1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20"/>
      <c r="AL376" s="20"/>
      <c r="AM376" s="21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</row>
    <row r="377" spans="1:76" s="3" customFormat="1" ht="14.25">
      <c r="A377" s="1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20"/>
      <c r="AL377" s="20"/>
      <c r="AM377" s="21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</row>
    <row r="378" spans="1:76" s="3" customFormat="1" ht="14.25">
      <c r="A378" s="1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20"/>
      <c r="AL378" s="20"/>
      <c r="AM378" s="21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</row>
    <row r="379" spans="1:76" s="3" customFormat="1" ht="14.25">
      <c r="A379" s="1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20"/>
      <c r="AL379" s="20"/>
      <c r="AM379" s="21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</row>
    <row r="380" spans="1:76" s="3" customFormat="1" ht="14.25">
      <c r="A380" s="1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20"/>
      <c r="AL380" s="20"/>
      <c r="AM380" s="21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</row>
    <row r="381" spans="1:76" s="3" customFormat="1" ht="14.25">
      <c r="A381" s="1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20"/>
      <c r="AL381" s="20"/>
      <c r="AM381" s="21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</row>
    <row r="382" spans="1:76" s="3" customFormat="1" ht="14.25">
      <c r="A382" s="1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20"/>
      <c r="AL382" s="20"/>
      <c r="AM382" s="21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</row>
    <row r="383" spans="1:76" s="3" customFormat="1" ht="14.25">
      <c r="A383" s="1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20"/>
      <c r="AL383" s="20"/>
      <c r="AM383" s="21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</row>
    <row r="384" spans="1:76" s="3" customFormat="1" ht="14.25">
      <c r="A384" s="1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20"/>
      <c r="AL384" s="20"/>
      <c r="AM384" s="21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</row>
    <row r="385" spans="1:76" s="3" customFormat="1" ht="14.25">
      <c r="A385" s="1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20"/>
      <c r="AL385" s="20"/>
      <c r="AM385" s="21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</row>
    <row r="386" spans="1:76" s="3" customFormat="1" ht="14.25">
      <c r="A386" s="1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20"/>
      <c r="AL386" s="20"/>
      <c r="AM386" s="21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</row>
    <row r="387" spans="1:76" s="3" customFormat="1" ht="14.25">
      <c r="A387" s="1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20"/>
      <c r="AL387" s="20"/>
      <c r="AM387" s="21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</row>
    <row r="388" spans="1:76" s="3" customFormat="1" ht="14.25">
      <c r="A388" s="1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20"/>
      <c r="AL388" s="20"/>
      <c r="AM388" s="21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</row>
    <row r="389" spans="1:76" s="3" customFormat="1" ht="14.25">
      <c r="A389" s="1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20"/>
      <c r="AL389" s="20"/>
      <c r="AM389" s="21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</row>
    <row r="390" spans="1:76" s="3" customFormat="1" ht="14.25">
      <c r="A390" s="1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20"/>
      <c r="AL390" s="20"/>
      <c r="AM390" s="21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</row>
    <row r="391" spans="1:76" s="3" customFormat="1" ht="14.25">
      <c r="A391" s="1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20"/>
      <c r="AL391" s="20"/>
      <c r="AM391" s="21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</row>
    <row r="392" spans="1:76" s="3" customFormat="1" ht="14.25">
      <c r="A392" s="1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20"/>
      <c r="AL392" s="20"/>
      <c r="AM392" s="21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</row>
    <row r="393" spans="1:76" s="3" customFormat="1" ht="14.25">
      <c r="A393" s="1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20"/>
      <c r="AL393" s="20"/>
      <c r="AM393" s="21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</row>
    <row r="394" spans="1:76" s="3" customFormat="1" ht="14.25">
      <c r="A394" s="1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20"/>
      <c r="AL394" s="20"/>
      <c r="AM394" s="21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</row>
    <row r="395" spans="1:76" s="3" customFormat="1" ht="14.25">
      <c r="A395" s="1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20"/>
      <c r="AL395" s="20"/>
      <c r="AM395" s="21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</row>
    <row r="396" spans="1:76" s="3" customFormat="1" ht="14.25">
      <c r="A396" s="1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20"/>
      <c r="AL396" s="20"/>
      <c r="AM396" s="21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</row>
    <row r="397" spans="1:76" s="3" customFormat="1" ht="14.25">
      <c r="A397" s="1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20"/>
      <c r="AL397" s="20"/>
      <c r="AM397" s="21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</row>
    <row r="398" spans="1:76" s="3" customFormat="1" ht="14.25">
      <c r="A398" s="1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20"/>
      <c r="AL398" s="20"/>
      <c r="AM398" s="21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</row>
    <row r="399" spans="1:76" s="3" customFormat="1" ht="14.25">
      <c r="A399" s="1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20"/>
      <c r="AL399" s="20"/>
      <c r="AM399" s="21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</row>
    <row r="400" spans="1:76" s="3" customFormat="1" ht="14.25">
      <c r="A400" s="1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20"/>
      <c r="AL400" s="20"/>
      <c r="AM400" s="21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</row>
    <row r="401" spans="1:76" s="3" customFormat="1" ht="14.25">
      <c r="A401" s="1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20"/>
      <c r="AL401" s="20"/>
      <c r="AM401" s="21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</row>
    <row r="402" spans="1:76" s="3" customFormat="1" ht="14.25">
      <c r="A402" s="1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20"/>
      <c r="AL402" s="20"/>
      <c r="AM402" s="21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</row>
    <row r="403" spans="1:76" s="3" customFormat="1" ht="14.25">
      <c r="A403" s="1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20"/>
      <c r="AL403" s="20"/>
      <c r="AM403" s="21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</row>
    <row r="404" spans="1:76" s="3" customFormat="1" ht="14.25">
      <c r="A404" s="1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20"/>
      <c r="AL404" s="20"/>
      <c r="AM404" s="21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</row>
    <row r="405" spans="1:76" s="3" customFormat="1" ht="14.25">
      <c r="A405" s="1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20"/>
      <c r="AL405" s="20"/>
      <c r="AM405" s="21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</row>
    <row r="406" spans="1:76" s="3" customFormat="1" ht="14.25">
      <c r="A406" s="1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20"/>
      <c r="AL406" s="20"/>
      <c r="AM406" s="21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</row>
    <row r="407" spans="1:76" s="3" customFormat="1" ht="14.25">
      <c r="A407" s="1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20"/>
      <c r="AL407" s="20"/>
      <c r="AM407" s="21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</row>
    <row r="408" spans="1:76" s="3" customFormat="1" ht="14.25">
      <c r="A408" s="1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20"/>
      <c r="AL408" s="20"/>
      <c r="AM408" s="21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</row>
    <row r="409" spans="1:76" s="3" customFormat="1" ht="14.25">
      <c r="A409" s="1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20"/>
      <c r="AL409" s="20"/>
      <c r="AM409" s="21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</row>
    <row r="410" spans="1:76" s="3" customFormat="1" ht="14.25">
      <c r="A410" s="1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20"/>
      <c r="AL410" s="20"/>
      <c r="AM410" s="21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</row>
    <row r="411" spans="1:76" s="3" customFormat="1" ht="14.25">
      <c r="A411" s="1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20"/>
      <c r="AL411" s="20"/>
      <c r="AM411" s="21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</row>
    <row r="412" spans="1:76" s="3" customFormat="1" ht="14.25">
      <c r="A412" s="1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20"/>
      <c r="AL412" s="20"/>
      <c r="AM412" s="21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</row>
    <row r="413" spans="1:76" s="3" customFormat="1" ht="14.25">
      <c r="A413" s="1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20"/>
      <c r="AL413" s="20"/>
      <c r="AM413" s="21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</row>
    <row r="414" spans="1:76" s="3" customFormat="1" ht="14.25">
      <c r="A414" s="1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20"/>
      <c r="AL414" s="20"/>
      <c r="AM414" s="21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</row>
    <row r="415" spans="1:76" s="3" customFormat="1" ht="14.25">
      <c r="A415" s="1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20"/>
      <c r="AL415" s="20"/>
      <c r="AM415" s="21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</row>
    <row r="416" spans="1:76" s="3" customFormat="1" ht="14.25">
      <c r="A416" s="1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20"/>
      <c r="AL416" s="20"/>
      <c r="AM416" s="21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</row>
    <row r="417" spans="1:76" s="3" customFormat="1" ht="14.25">
      <c r="A417" s="1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20"/>
      <c r="AL417" s="20"/>
      <c r="AM417" s="21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</row>
    <row r="418" spans="1:76" s="3" customFormat="1" ht="14.25">
      <c r="A418" s="1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20"/>
      <c r="AL418" s="20"/>
      <c r="AM418" s="21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</row>
    <row r="419" spans="1:76" s="3" customFormat="1" ht="14.25">
      <c r="A419" s="1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20"/>
      <c r="AL419" s="20"/>
      <c r="AM419" s="21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</row>
    <row r="420" spans="1:76" s="3" customFormat="1" ht="14.25">
      <c r="A420" s="1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20"/>
      <c r="AL420" s="20"/>
      <c r="AM420" s="21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</row>
    <row r="421" spans="1:76" s="3" customFormat="1" ht="14.25">
      <c r="A421" s="1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20"/>
      <c r="AL421" s="20"/>
      <c r="AM421" s="21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</row>
    <row r="422" spans="1:76" s="3" customFormat="1" ht="14.25">
      <c r="A422" s="1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20"/>
      <c r="AL422" s="20"/>
      <c r="AM422" s="21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</row>
    <row r="423" spans="1:76" s="3" customFormat="1" ht="14.25">
      <c r="A423" s="1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20"/>
      <c r="AL423" s="20"/>
      <c r="AM423" s="21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</row>
    <row r="424" spans="1:76" s="3" customFormat="1" ht="14.25">
      <c r="A424" s="1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20"/>
      <c r="AL424" s="20"/>
      <c r="AM424" s="21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</row>
    <row r="425" spans="1:76" s="3" customFormat="1" ht="14.25">
      <c r="A425" s="1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20"/>
      <c r="AL425" s="20"/>
      <c r="AM425" s="21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</row>
    <row r="426" spans="1:76" s="3" customFormat="1" ht="14.25">
      <c r="A426" s="1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20"/>
      <c r="AL426" s="20"/>
      <c r="AM426" s="21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</row>
    <row r="427" spans="1:76" s="3" customFormat="1" ht="14.25">
      <c r="A427" s="1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20"/>
      <c r="AL427" s="20"/>
      <c r="AM427" s="21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</row>
    <row r="428" spans="1:76" s="3" customFormat="1" ht="14.25">
      <c r="A428" s="1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20"/>
      <c r="AL428" s="20"/>
      <c r="AM428" s="21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</row>
    <row r="429" spans="1:76" s="3" customFormat="1" ht="14.25">
      <c r="A429" s="1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20"/>
      <c r="AL429" s="20"/>
      <c r="AM429" s="21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</row>
    <row r="430" spans="1:76" s="3" customFormat="1" ht="14.25">
      <c r="A430" s="1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20"/>
      <c r="AL430" s="20"/>
      <c r="AM430" s="21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</row>
    <row r="431" spans="1:76" s="3" customFormat="1" ht="14.25">
      <c r="A431" s="1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20"/>
      <c r="AL431" s="20"/>
      <c r="AM431" s="21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</row>
    <row r="432" spans="1:76" s="3" customFormat="1" ht="14.25">
      <c r="A432" s="1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20"/>
      <c r="AL432" s="20"/>
      <c r="AM432" s="21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</row>
    <row r="433" spans="1:76" s="3" customFormat="1" ht="14.25">
      <c r="A433" s="1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20"/>
      <c r="AL433" s="20"/>
      <c r="AM433" s="21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</row>
    <row r="434" spans="1:76" s="3" customFormat="1" ht="14.25">
      <c r="A434" s="1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20"/>
      <c r="AL434" s="20"/>
      <c r="AM434" s="21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</row>
    <row r="435" spans="1:76" s="3" customFormat="1" ht="14.25">
      <c r="A435" s="1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20"/>
      <c r="AL435" s="20"/>
      <c r="AM435" s="21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</row>
    <row r="436" spans="1:76" s="3" customFormat="1" ht="14.25">
      <c r="A436" s="1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20"/>
      <c r="AL436" s="20"/>
      <c r="AM436" s="21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</row>
    <row r="437" spans="1:76" s="3" customFormat="1" ht="14.25">
      <c r="A437" s="1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20"/>
      <c r="AL437" s="20"/>
      <c r="AM437" s="21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</row>
    <row r="438" spans="1:76" s="3" customFormat="1" ht="14.25">
      <c r="A438" s="1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20"/>
      <c r="AL438" s="20"/>
      <c r="AM438" s="21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</row>
    <row r="439" spans="1:76" s="3" customFormat="1" ht="14.25">
      <c r="A439" s="1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20"/>
      <c r="AL439" s="20"/>
      <c r="AM439" s="21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</row>
    <row r="440" spans="1:76" s="3" customFormat="1" ht="14.25">
      <c r="A440" s="1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20"/>
      <c r="AL440" s="20"/>
      <c r="AM440" s="21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</row>
    <row r="441" spans="1:76" s="3" customFormat="1" ht="14.25">
      <c r="A441" s="1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20"/>
      <c r="AL441" s="20"/>
      <c r="AM441" s="21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</row>
    <row r="442" spans="1:76" s="3" customFormat="1" ht="14.25">
      <c r="A442" s="1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20"/>
      <c r="AL442" s="20"/>
      <c r="AM442" s="21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</row>
    <row r="443" spans="1:76" s="3" customFormat="1" ht="14.25">
      <c r="A443" s="1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20"/>
      <c r="AL443" s="20"/>
      <c r="AM443" s="21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</row>
    <row r="444" spans="1:76" s="3" customFormat="1" ht="14.25">
      <c r="A444" s="1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20"/>
      <c r="AL444" s="20"/>
      <c r="AM444" s="21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</row>
    <row r="445" spans="1:76" s="3" customFormat="1" ht="14.25">
      <c r="A445" s="1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20"/>
      <c r="AL445" s="20"/>
      <c r="AM445" s="21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</row>
    <row r="446" spans="1:76" s="3" customFormat="1" ht="14.25">
      <c r="A446" s="1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20"/>
      <c r="AL446" s="20"/>
      <c r="AM446" s="21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</row>
    <row r="447" spans="1:76" s="3" customFormat="1" ht="14.25">
      <c r="A447" s="1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20"/>
      <c r="AL447" s="20"/>
      <c r="AM447" s="21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</row>
    <row r="448" spans="1:76" s="3" customFormat="1" ht="14.25">
      <c r="A448" s="1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20"/>
      <c r="AL448" s="20"/>
      <c r="AM448" s="21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</row>
    <row r="449" spans="1:76" s="3" customFormat="1" ht="14.25">
      <c r="A449" s="1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20"/>
      <c r="AL449" s="20"/>
      <c r="AM449" s="21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</row>
    <row r="450" spans="1:76" s="3" customFormat="1" ht="14.25">
      <c r="A450" s="1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20"/>
      <c r="AL450" s="20"/>
      <c r="AM450" s="21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</row>
    <row r="451" spans="1:76" s="3" customFormat="1" ht="14.25">
      <c r="A451" s="1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20"/>
      <c r="AL451" s="20"/>
      <c r="AM451" s="21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</row>
    <row r="452" spans="1:76" s="3" customFormat="1" ht="14.25">
      <c r="A452" s="1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20"/>
      <c r="AL452" s="20"/>
      <c r="AM452" s="21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</row>
    <row r="453" spans="1:76" s="3" customFormat="1" ht="14.25">
      <c r="A453" s="1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20"/>
      <c r="AL453" s="20"/>
      <c r="AM453" s="21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</row>
    <row r="454" spans="1:76" s="3" customFormat="1" ht="14.25">
      <c r="A454" s="1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20"/>
      <c r="AL454" s="20"/>
      <c r="AM454" s="21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</row>
    <row r="455" spans="1:76" s="3" customFormat="1" ht="14.25">
      <c r="A455" s="1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20"/>
      <c r="AL455" s="20"/>
      <c r="AM455" s="21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</row>
    <row r="456" spans="1:76" s="3" customFormat="1" ht="14.25">
      <c r="A456" s="1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20"/>
      <c r="AL456" s="20"/>
      <c r="AM456" s="21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</row>
    <row r="457" spans="1:76" s="3" customFormat="1" ht="14.25">
      <c r="A457" s="1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20"/>
      <c r="AL457" s="20"/>
      <c r="AM457" s="21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</row>
    <row r="458" spans="1:76" s="3" customFormat="1" ht="14.25">
      <c r="A458" s="1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20"/>
      <c r="AL458" s="20"/>
      <c r="AM458" s="21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</row>
    <row r="459" spans="1:76" s="3" customFormat="1" ht="14.25">
      <c r="A459" s="1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20"/>
      <c r="AL459" s="20"/>
      <c r="AM459" s="21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</row>
    <row r="460" spans="1:76" s="3" customFormat="1" ht="14.25">
      <c r="A460" s="1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20"/>
      <c r="AL460" s="20"/>
      <c r="AM460" s="21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</row>
    <row r="461" spans="1:76" s="3" customFormat="1" ht="14.25">
      <c r="A461" s="1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20"/>
      <c r="AL461" s="20"/>
      <c r="AM461" s="21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</row>
    <row r="462" spans="1:76" s="3" customFormat="1" ht="14.25">
      <c r="A462" s="1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20"/>
      <c r="AL462" s="20"/>
      <c r="AM462" s="21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</row>
    <row r="463" spans="1:76" s="3" customFormat="1" ht="14.25">
      <c r="A463" s="1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20"/>
      <c r="AL463" s="20"/>
      <c r="AM463" s="21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</row>
    <row r="464" spans="1:76" s="3" customFormat="1" ht="14.25">
      <c r="A464" s="1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20"/>
      <c r="AL464" s="20"/>
      <c r="AM464" s="21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</row>
    <row r="465" spans="1:76" s="3" customFormat="1" ht="14.25">
      <c r="A465" s="1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20"/>
      <c r="AL465" s="20"/>
      <c r="AM465" s="21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</row>
    <row r="466" spans="1:76" s="3" customFormat="1" ht="14.25">
      <c r="A466" s="1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20"/>
      <c r="AL466" s="20"/>
      <c r="AM466" s="21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</row>
    <row r="467" spans="1:76" s="3" customFormat="1" ht="14.25">
      <c r="A467" s="1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20"/>
      <c r="AL467" s="20"/>
      <c r="AM467" s="21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</row>
    <row r="468" spans="1:76" s="3" customFormat="1" ht="14.25">
      <c r="A468" s="1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20"/>
      <c r="AL468" s="20"/>
      <c r="AM468" s="21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</row>
    <row r="469" spans="1:76" s="3" customFormat="1" ht="14.25">
      <c r="A469" s="1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20"/>
      <c r="AL469" s="20"/>
      <c r="AM469" s="21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</row>
    <row r="470" spans="1:76" s="3" customFormat="1" ht="14.25">
      <c r="A470" s="1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20"/>
      <c r="AL470" s="20"/>
      <c r="AM470" s="21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</row>
    <row r="471" spans="1:76" s="3" customFormat="1" ht="14.25">
      <c r="A471" s="1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20"/>
      <c r="AL471" s="20"/>
      <c r="AM471" s="21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</row>
    <row r="472" spans="1:76" s="3" customFormat="1" ht="14.25">
      <c r="A472" s="1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20"/>
      <c r="AL472" s="20"/>
      <c r="AM472" s="21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</row>
    <row r="473" spans="1:76" s="3" customFormat="1" ht="14.25">
      <c r="A473" s="1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20"/>
      <c r="AL473" s="20"/>
      <c r="AM473" s="21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</row>
    <row r="474" spans="1:76" s="3" customFormat="1" ht="14.25">
      <c r="A474" s="1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20"/>
      <c r="AL474" s="20"/>
      <c r="AM474" s="21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</row>
    <row r="475" spans="1:76" s="3" customFormat="1" ht="14.25">
      <c r="A475" s="1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20"/>
      <c r="AL475" s="20"/>
      <c r="AM475" s="21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</row>
    <row r="476" spans="1:76" s="3" customFormat="1" ht="14.25">
      <c r="A476" s="1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20"/>
      <c r="AL476" s="20"/>
      <c r="AM476" s="21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</row>
    <row r="477" spans="1:76" s="3" customFormat="1" ht="14.25">
      <c r="A477" s="1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20"/>
      <c r="AL477" s="20"/>
      <c r="AM477" s="21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</row>
    <row r="478" spans="1:76" s="3" customFormat="1" ht="14.25">
      <c r="A478" s="1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20"/>
      <c r="AL478" s="20"/>
      <c r="AM478" s="21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</row>
    <row r="479" spans="1:76" s="3" customFormat="1" ht="14.25">
      <c r="A479" s="1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20"/>
      <c r="AL479" s="20"/>
      <c r="AM479" s="21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</row>
    <row r="480" spans="1:76" s="3" customFormat="1" ht="14.25">
      <c r="A480" s="1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20"/>
      <c r="AL480" s="20"/>
      <c r="AM480" s="21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</row>
    <row r="481" spans="1:76" s="3" customFormat="1" ht="14.25">
      <c r="A481" s="1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20"/>
      <c r="AL481" s="20"/>
      <c r="AM481" s="21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</row>
    <row r="482" spans="1:76" s="3" customFormat="1" ht="14.25">
      <c r="A482" s="1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20"/>
      <c r="AL482" s="20"/>
      <c r="AM482" s="21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</row>
    <row r="483" spans="1:76" s="3" customFormat="1" ht="14.25">
      <c r="A483" s="1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20"/>
      <c r="AL483" s="20"/>
      <c r="AM483" s="21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</row>
    <row r="484" spans="1:76" s="3" customFormat="1" ht="14.25">
      <c r="A484" s="1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20"/>
      <c r="AL484" s="20"/>
      <c r="AM484" s="21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</row>
    <row r="485" spans="1:76" s="3" customFormat="1" ht="14.25">
      <c r="A485" s="1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20"/>
      <c r="AL485" s="20"/>
      <c r="AM485" s="21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</row>
    <row r="486" spans="1:76" s="3" customFormat="1" ht="14.25">
      <c r="A486" s="1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20"/>
      <c r="AL486" s="20"/>
      <c r="AM486" s="21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</row>
    <row r="487" spans="1:76" s="3" customFormat="1" ht="14.25">
      <c r="A487" s="1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20"/>
      <c r="AL487" s="20"/>
      <c r="AM487" s="21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</row>
    <row r="488" spans="1:76" s="3" customFormat="1" ht="14.25">
      <c r="A488" s="1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20"/>
      <c r="AL488" s="20"/>
      <c r="AM488" s="21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</row>
    <row r="489" spans="1:76" s="3" customFormat="1" ht="14.25">
      <c r="A489" s="1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20"/>
      <c r="AL489" s="20"/>
      <c r="AM489" s="21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</row>
    <row r="490" spans="1:76" s="3" customFormat="1" ht="14.25">
      <c r="A490" s="1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20"/>
      <c r="AL490" s="20"/>
      <c r="AM490" s="21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</row>
    <row r="491" spans="1:76" s="3" customFormat="1" ht="14.25">
      <c r="A491" s="1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20"/>
      <c r="AL491" s="20"/>
      <c r="AM491" s="21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</row>
    <row r="492" spans="1:76" s="3" customFormat="1" ht="14.25">
      <c r="A492" s="1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20"/>
      <c r="AL492" s="20"/>
      <c r="AM492" s="21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</row>
    <row r="493" spans="1:76" s="3" customFormat="1" ht="14.25">
      <c r="A493" s="1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20"/>
      <c r="AL493" s="20"/>
      <c r="AM493" s="21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</row>
    <row r="494" spans="1:76" s="3" customFormat="1" ht="14.25">
      <c r="A494" s="1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20"/>
      <c r="AL494" s="20"/>
      <c r="AM494" s="21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</row>
    <row r="495" spans="1:76" s="3" customFormat="1" ht="14.25">
      <c r="A495" s="1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20"/>
      <c r="AL495" s="20"/>
      <c r="AM495" s="21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</row>
    <row r="496" spans="1:76" s="3" customFormat="1" ht="14.25">
      <c r="A496" s="1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20"/>
      <c r="AL496" s="20"/>
      <c r="AM496" s="21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</row>
    <row r="497" spans="1:76" s="3" customFormat="1" ht="14.25">
      <c r="A497" s="1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20"/>
      <c r="AL497" s="20"/>
      <c r="AM497" s="21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</row>
    <row r="498" spans="1:76" s="3" customFormat="1" ht="14.25">
      <c r="A498" s="1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20"/>
      <c r="AL498" s="20"/>
      <c r="AM498" s="21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</row>
    <row r="499" spans="1:76" s="3" customFormat="1" ht="14.25">
      <c r="A499" s="1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20"/>
      <c r="AL499" s="20"/>
      <c r="AM499" s="21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</row>
    <row r="500" spans="1:76" s="3" customFormat="1" ht="14.25">
      <c r="A500" s="1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20"/>
      <c r="AL500" s="20"/>
      <c r="AM500" s="21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</row>
    <row r="501" spans="1:76" s="3" customFormat="1" ht="14.25">
      <c r="A501" s="1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20"/>
      <c r="AL501" s="20"/>
      <c r="AM501" s="21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</row>
    <row r="502" spans="1:76" s="3" customFormat="1" ht="14.25">
      <c r="A502" s="1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20"/>
      <c r="AL502" s="20"/>
      <c r="AM502" s="21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</row>
    <row r="503" spans="1:76" s="3" customFormat="1" ht="14.25">
      <c r="A503" s="1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20"/>
      <c r="AL503" s="20"/>
      <c r="AM503" s="21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</row>
    <row r="504" spans="1:76" s="3" customFormat="1" ht="14.25">
      <c r="A504" s="1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20"/>
      <c r="AL504" s="20"/>
      <c r="AM504" s="21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</row>
    <row r="505" spans="1:76" s="3" customFormat="1" ht="14.25">
      <c r="A505" s="1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20"/>
      <c r="AL505" s="20"/>
      <c r="AM505" s="21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</row>
    <row r="506" spans="1:76" s="3" customFormat="1" ht="14.25">
      <c r="A506" s="1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20"/>
      <c r="AL506" s="20"/>
      <c r="AM506" s="21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</row>
    <row r="507" spans="1:76" s="3" customFormat="1" ht="14.25">
      <c r="A507" s="1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20"/>
      <c r="AL507" s="20"/>
      <c r="AM507" s="21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</row>
    <row r="508" spans="1:76" s="3" customFormat="1" ht="14.25">
      <c r="A508" s="1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20"/>
      <c r="AL508" s="20"/>
      <c r="AM508" s="21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</row>
    <row r="509" spans="1:76" s="3" customFormat="1" ht="14.25">
      <c r="A509" s="1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20"/>
      <c r="AL509" s="20"/>
      <c r="AM509" s="21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</row>
    <row r="510" spans="1:76" s="3" customFormat="1" ht="14.25">
      <c r="A510" s="1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20"/>
      <c r="AL510" s="20"/>
      <c r="AM510" s="21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</row>
    <row r="511" spans="1:76" s="3" customFormat="1" ht="14.25">
      <c r="A511" s="1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20"/>
      <c r="AL511" s="20"/>
      <c r="AM511" s="21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</row>
    <row r="512" spans="1:76" s="3" customFormat="1" ht="14.25">
      <c r="A512" s="1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20"/>
      <c r="AL512" s="20"/>
      <c r="AM512" s="21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</row>
    <row r="513" spans="1:76" s="3" customFormat="1" ht="14.25">
      <c r="A513" s="1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20"/>
      <c r="AL513" s="20"/>
      <c r="AM513" s="21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</row>
    <row r="514" spans="1:76" s="3" customFormat="1" ht="14.25">
      <c r="A514" s="1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20"/>
      <c r="AL514" s="20"/>
      <c r="AM514" s="21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</row>
    <row r="515" spans="1:76" s="3" customFormat="1" ht="14.25">
      <c r="A515" s="1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20"/>
      <c r="AL515" s="20"/>
      <c r="AM515" s="21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</row>
    <row r="516" spans="1:76" s="3" customFormat="1" ht="14.25">
      <c r="A516" s="1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20"/>
      <c r="AL516" s="20"/>
      <c r="AM516" s="21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</row>
    <row r="517" spans="1:76" s="3" customFormat="1" ht="14.25">
      <c r="A517" s="1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20"/>
      <c r="AL517" s="20"/>
      <c r="AM517" s="21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</row>
    <row r="518" spans="1:76" s="3" customFormat="1" ht="14.25">
      <c r="A518" s="1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20"/>
      <c r="AL518" s="20"/>
      <c r="AM518" s="21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</row>
    <row r="519" spans="1:76" s="3" customFormat="1" ht="14.25">
      <c r="A519" s="1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20"/>
      <c r="AL519" s="20"/>
      <c r="AM519" s="21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</row>
    <row r="520" spans="1:76" s="3" customFormat="1" ht="14.25">
      <c r="A520" s="1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20"/>
      <c r="AL520" s="20"/>
      <c r="AM520" s="21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</row>
    <row r="521" spans="1:76" s="3" customFormat="1" ht="14.25">
      <c r="A521" s="1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20"/>
      <c r="AL521" s="20"/>
      <c r="AM521" s="21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</row>
    <row r="522" spans="1:76" s="3" customFormat="1" ht="14.25">
      <c r="A522" s="1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20"/>
      <c r="AL522" s="20"/>
      <c r="AM522" s="21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</row>
    <row r="523" spans="1:76" s="3" customFormat="1" ht="14.25">
      <c r="A523" s="1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20"/>
      <c r="AL523" s="20"/>
      <c r="AM523" s="21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</row>
    <row r="524" spans="1:76" s="3" customFormat="1" ht="14.25">
      <c r="A524" s="1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20"/>
      <c r="AL524" s="20"/>
      <c r="AM524" s="21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</row>
    <row r="525" spans="1:76" s="3" customFormat="1" ht="14.25">
      <c r="A525" s="1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20"/>
      <c r="AL525" s="20"/>
      <c r="AM525" s="21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</row>
    <row r="526" spans="1:76" s="3" customFormat="1" ht="14.25">
      <c r="A526" s="1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20"/>
      <c r="AL526" s="20"/>
      <c r="AM526" s="21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</row>
    <row r="527" spans="1:76" s="3" customFormat="1" ht="14.25">
      <c r="A527" s="1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20"/>
      <c r="AL527" s="20"/>
      <c r="AM527" s="21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</row>
    <row r="528" spans="1:76" s="3" customFormat="1" ht="14.25">
      <c r="A528" s="1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20"/>
      <c r="AL528" s="20"/>
      <c r="AM528" s="21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</row>
    <row r="529" spans="1:76" s="3" customFormat="1" ht="14.25">
      <c r="A529" s="1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20"/>
      <c r="AL529" s="20"/>
      <c r="AM529" s="21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</row>
    <row r="530" spans="1:76" s="3" customFormat="1" ht="14.25">
      <c r="A530" s="1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20"/>
      <c r="AL530" s="20"/>
      <c r="AM530" s="21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</row>
    <row r="531" spans="1:76" s="3" customFormat="1" ht="14.25">
      <c r="A531" s="1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20"/>
      <c r="AL531" s="20"/>
      <c r="AM531" s="21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</row>
    <row r="532" spans="1:76" s="3" customFormat="1" ht="14.25">
      <c r="A532" s="1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20"/>
      <c r="AL532" s="20"/>
      <c r="AM532" s="21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</row>
    <row r="533" spans="1:76" s="3" customFormat="1" ht="14.25">
      <c r="A533" s="1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20"/>
      <c r="AL533" s="20"/>
      <c r="AM533" s="21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</row>
    <row r="534" spans="1:76" s="3" customFormat="1" ht="14.25">
      <c r="A534" s="1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20"/>
      <c r="AL534" s="20"/>
      <c r="AM534" s="21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</row>
    <row r="535" spans="1:76" s="3" customFormat="1" ht="14.25">
      <c r="A535" s="1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20"/>
      <c r="AL535" s="20"/>
      <c r="AM535" s="21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</row>
    <row r="536" spans="1:76" s="3" customFormat="1" ht="14.25">
      <c r="A536" s="1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20"/>
      <c r="AL536" s="20"/>
      <c r="AM536" s="21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</row>
    <row r="537" spans="1:76" s="3" customFormat="1" ht="14.25">
      <c r="A537" s="1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20"/>
      <c r="AL537" s="20"/>
      <c r="AM537" s="21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</row>
    <row r="538" spans="1:76" s="3" customFormat="1" ht="14.25">
      <c r="A538" s="1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20"/>
      <c r="AL538" s="20"/>
      <c r="AM538" s="21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</row>
    <row r="539" spans="1:76" s="3" customFormat="1" ht="14.25">
      <c r="A539" s="1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20"/>
      <c r="AL539" s="20"/>
      <c r="AM539" s="21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</row>
    <row r="540" spans="1:76" s="3" customFormat="1" ht="14.25">
      <c r="A540" s="1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20"/>
      <c r="AL540" s="20"/>
      <c r="AM540" s="21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</row>
    <row r="541" spans="1:76" s="3" customFormat="1" ht="14.25">
      <c r="A541" s="1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20"/>
      <c r="AL541" s="20"/>
      <c r="AM541" s="21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</row>
    <row r="542" spans="1:76" s="3" customFormat="1" ht="14.25">
      <c r="A542" s="1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20"/>
      <c r="AL542" s="20"/>
      <c r="AM542" s="21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</row>
    <row r="543" spans="1:76" s="3" customFormat="1" ht="14.25">
      <c r="A543" s="1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20"/>
      <c r="AL543" s="20"/>
      <c r="AM543" s="21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</row>
    <row r="544" spans="1:76" s="3" customFormat="1" ht="14.25">
      <c r="A544" s="1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20"/>
      <c r="AL544" s="20"/>
      <c r="AM544" s="21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</row>
    <row r="545" spans="1:76" s="3" customFormat="1" ht="14.25">
      <c r="A545" s="1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20"/>
      <c r="AL545" s="20"/>
      <c r="AM545" s="21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</row>
    <row r="546" spans="1:76" s="3" customFormat="1" ht="14.25">
      <c r="A546" s="1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20"/>
      <c r="AL546" s="20"/>
      <c r="AM546" s="21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</row>
    <row r="547" spans="1:76" s="3" customFormat="1" ht="14.25">
      <c r="A547" s="1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20"/>
      <c r="AL547" s="20"/>
      <c r="AM547" s="21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</row>
    <row r="548" spans="1:76" s="3" customFormat="1" ht="14.25">
      <c r="A548" s="1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20"/>
      <c r="AL548" s="20"/>
      <c r="AM548" s="21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</row>
    <row r="549" spans="1:76" s="3" customFormat="1" ht="14.25">
      <c r="A549" s="1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20"/>
      <c r="AL549" s="20"/>
      <c r="AM549" s="21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</row>
    <row r="550" spans="1:76" s="3" customFormat="1" ht="14.25">
      <c r="A550" s="1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20"/>
      <c r="AL550" s="20"/>
      <c r="AM550" s="21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</row>
    <row r="551" spans="1:76" s="3" customFormat="1" ht="14.25">
      <c r="A551" s="1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20"/>
      <c r="AL551" s="20"/>
      <c r="AM551" s="21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</row>
    <row r="552" spans="1:76" s="3" customFormat="1" ht="14.25">
      <c r="A552" s="1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20"/>
      <c r="AL552" s="20"/>
      <c r="AM552" s="21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</row>
    <row r="553" spans="1:76" s="3" customFormat="1" ht="14.25">
      <c r="A553" s="1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20"/>
      <c r="AL553" s="20"/>
      <c r="AM553" s="21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</row>
    <row r="554" spans="1:76" s="3" customFormat="1" ht="14.25">
      <c r="A554" s="1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20"/>
      <c r="AL554" s="20"/>
      <c r="AM554" s="21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</row>
    <row r="555" spans="1:76" s="3" customFormat="1" ht="14.25">
      <c r="A555" s="1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20"/>
      <c r="AL555" s="20"/>
      <c r="AM555" s="21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</row>
    <row r="556" spans="1:76" s="3" customFormat="1" ht="14.25">
      <c r="A556" s="1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20"/>
      <c r="AL556" s="20"/>
      <c r="AM556" s="21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</row>
    <row r="557" spans="1:76" s="3" customFormat="1" ht="14.25">
      <c r="A557" s="1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20"/>
      <c r="AL557" s="20"/>
      <c r="AM557" s="21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</row>
    <row r="558" spans="1:76" s="3" customFormat="1" ht="14.25">
      <c r="A558" s="1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20"/>
      <c r="AL558" s="20"/>
      <c r="AM558" s="21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</row>
    <row r="559" spans="1:76" s="3" customFormat="1" ht="14.25">
      <c r="A559" s="1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20"/>
      <c r="AL559" s="20"/>
      <c r="AM559" s="21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</row>
    <row r="560" spans="1:76" s="3" customFormat="1" ht="14.25">
      <c r="A560" s="1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20"/>
      <c r="AL560" s="20"/>
      <c r="AM560" s="21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</row>
    <row r="561" spans="1:76" s="3" customFormat="1" ht="14.25">
      <c r="A561" s="1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20"/>
      <c r="AL561" s="20"/>
      <c r="AM561" s="21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</row>
    <row r="562" spans="1:76" s="3" customFormat="1" ht="14.25">
      <c r="A562" s="1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20"/>
      <c r="AL562" s="20"/>
      <c r="AM562" s="21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</row>
    <row r="563" spans="1:76" s="3" customFormat="1" ht="14.25">
      <c r="A563" s="1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20"/>
      <c r="AL563" s="20"/>
      <c r="AM563" s="21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</row>
    <row r="564" spans="1:76" s="3" customFormat="1" ht="14.25">
      <c r="A564" s="1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20"/>
      <c r="AL564" s="20"/>
      <c r="AM564" s="21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</row>
    <row r="565" spans="1:76" s="3" customFormat="1" ht="14.25">
      <c r="A565" s="1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20"/>
      <c r="AL565" s="20"/>
      <c r="AM565" s="21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</row>
    <row r="566" spans="1:76" s="3" customFormat="1" ht="14.25">
      <c r="A566" s="1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20"/>
      <c r="AL566" s="20"/>
      <c r="AM566" s="21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</row>
    <row r="567" spans="1:76" s="3" customFormat="1" ht="14.25">
      <c r="A567" s="1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20"/>
      <c r="AL567" s="20"/>
      <c r="AM567" s="21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</row>
    <row r="568" spans="1:76" s="3" customFormat="1" ht="14.25">
      <c r="A568" s="1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20"/>
      <c r="AL568" s="20"/>
      <c r="AM568" s="21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</row>
    <row r="569" spans="1:76" s="3" customFormat="1" ht="14.25">
      <c r="A569" s="19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20"/>
      <c r="AL569" s="20"/>
      <c r="AM569" s="21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</row>
    <row r="570" spans="1:76" s="3" customFormat="1" ht="14.25">
      <c r="A570" s="19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20"/>
      <c r="AL570" s="20"/>
      <c r="AM570" s="21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</row>
    <row r="571" spans="1:76" s="3" customFormat="1" ht="14.25">
      <c r="A571" s="19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20"/>
      <c r="AL571" s="20"/>
      <c r="AM571" s="21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</row>
    <row r="572" spans="1:76" s="3" customFormat="1" ht="14.25">
      <c r="A572" s="19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20"/>
      <c r="AL572" s="20"/>
      <c r="AM572" s="21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</row>
    <row r="573" spans="1:76" s="3" customFormat="1" ht="14.25">
      <c r="A573" s="1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20"/>
      <c r="AL573" s="20"/>
      <c r="AM573" s="21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</row>
    <row r="574" spans="1:76" s="3" customFormat="1" ht="14.25">
      <c r="A574" s="19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20"/>
      <c r="AL574" s="20"/>
      <c r="AM574" s="21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</row>
    <row r="575" spans="1:76" s="3" customFormat="1" ht="14.25">
      <c r="A575" s="19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20"/>
      <c r="AL575" s="20"/>
      <c r="AM575" s="21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</row>
    <row r="576" spans="1:76" s="3" customFormat="1" ht="14.25">
      <c r="A576" s="19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20"/>
      <c r="AL576" s="20"/>
      <c r="AM576" s="21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</row>
    <row r="577" spans="1:76" s="3" customFormat="1" ht="14.25">
      <c r="A577" s="19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20"/>
      <c r="AL577" s="20"/>
      <c r="AM577" s="21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</row>
    <row r="578" spans="1:76" s="3" customFormat="1" ht="14.25">
      <c r="A578" s="19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20"/>
      <c r="AL578" s="20"/>
      <c r="AM578" s="21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</row>
    <row r="579" spans="1:76" s="3" customFormat="1" ht="14.25">
      <c r="A579" s="19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20"/>
      <c r="AL579" s="20"/>
      <c r="AM579" s="21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</row>
    <row r="580" spans="1:76" s="3" customFormat="1" ht="14.25">
      <c r="A580" s="19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20"/>
      <c r="AL580" s="20"/>
      <c r="AM580" s="21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</row>
    <row r="581" spans="1:76" s="3" customFormat="1" ht="14.25">
      <c r="A581" s="19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20"/>
      <c r="AL581" s="20"/>
      <c r="AM581" s="21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</row>
    <row r="582" spans="1:76" s="3" customFormat="1" ht="14.25">
      <c r="A582" s="19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20"/>
      <c r="AL582" s="20"/>
      <c r="AM582" s="21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</row>
    <row r="583" spans="1:76" s="3" customFormat="1" ht="14.25">
      <c r="A583" s="19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20"/>
      <c r="AL583" s="20"/>
      <c r="AM583" s="21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</row>
    <row r="584" spans="1:76" s="3" customFormat="1" ht="14.25">
      <c r="A584" s="19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20"/>
      <c r="AL584" s="20"/>
      <c r="AM584" s="21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</row>
    <row r="585" spans="1:76" s="3" customFormat="1" ht="14.25">
      <c r="A585" s="19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20"/>
      <c r="AL585" s="20"/>
      <c r="AM585" s="21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</row>
    <row r="586" spans="1:76" s="3" customFormat="1" ht="14.25">
      <c r="A586" s="19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20"/>
      <c r="AL586" s="20"/>
      <c r="AM586" s="21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</row>
    <row r="587" spans="1:76" s="3" customFormat="1" ht="14.25">
      <c r="A587" s="19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20"/>
      <c r="AL587" s="20"/>
      <c r="AM587" s="21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</row>
    <row r="588" spans="1:76" s="3" customFormat="1" ht="14.25">
      <c r="A588" s="19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20"/>
      <c r="AL588" s="20"/>
      <c r="AM588" s="21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</row>
    <row r="589" spans="1:76" s="3" customFormat="1" ht="14.25">
      <c r="A589" s="19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20"/>
      <c r="AL589" s="20"/>
      <c r="AM589" s="21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</row>
    <row r="590" spans="1:76" s="3" customFormat="1" ht="14.25">
      <c r="A590" s="1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20"/>
      <c r="AL590" s="20"/>
      <c r="AM590" s="21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</row>
    <row r="591" spans="1:76" s="3" customFormat="1" ht="14.25">
      <c r="A591" s="19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20"/>
      <c r="AL591" s="20"/>
      <c r="AM591" s="21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</row>
    <row r="592" spans="1:76" s="3" customFormat="1" ht="14.25">
      <c r="A592" s="19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20"/>
      <c r="AL592" s="20"/>
      <c r="AM592" s="21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</row>
    <row r="593" spans="1:76" s="3" customFormat="1" ht="14.25">
      <c r="A593" s="19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20"/>
      <c r="AL593" s="20"/>
      <c r="AM593" s="21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</row>
    <row r="594" spans="1:76" s="3" customFormat="1" ht="14.25">
      <c r="A594" s="19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20"/>
      <c r="AL594" s="20"/>
      <c r="AM594" s="21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</row>
    <row r="595" spans="1:76" s="3" customFormat="1" ht="14.25">
      <c r="A595" s="19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20"/>
      <c r="AL595" s="20"/>
      <c r="AM595" s="21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</row>
    <row r="596" spans="1:76" s="3" customFormat="1" ht="14.25">
      <c r="A596" s="19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20"/>
      <c r="AL596" s="20"/>
      <c r="AM596" s="21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</row>
    <row r="597" spans="1:76" s="3" customFormat="1" ht="14.25">
      <c r="A597" s="19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20"/>
      <c r="AL597" s="20"/>
      <c r="AM597" s="21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</row>
    <row r="598" spans="1:76" s="3" customFormat="1" ht="14.25">
      <c r="A598" s="19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20"/>
      <c r="AL598" s="20"/>
      <c r="AM598" s="21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</row>
    <row r="599" spans="1:76" s="3" customFormat="1" ht="14.25">
      <c r="A599" s="19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20"/>
      <c r="AL599" s="20"/>
      <c r="AM599" s="21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</row>
    <row r="600" spans="1:76" s="3" customFormat="1" ht="14.25">
      <c r="A600" s="19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20"/>
      <c r="AL600" s="20"/>
      <c r="AM600" s="21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</row>
    <row r="601" spans="1:76" s="3" customFormat="1" ht="14.25">
      <c r="A601" s="19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20"/>
      <c r="AL601" s="20"/>
      <c r="AM601" s="21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</row>
    <row r="602" spans="1:76" s="3" customFormat="1" ht="14.25">
      <c r="A602" s="19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20"/>
      <c r="AL602" s="20"/>
      <c r="AM602" s="21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</row>
    <row r="603" spans="1:76" s="3" customFormat="1" ht="14.25">
      <c r="A603" s="1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20"/>
      <c r="AL603" s="20"/>
      <c r="AM603" s="21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</row>
    <row r="604" spans="1:76" s="3" customFormat="1" ht="14.25">
      <c r="A604" s="1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20"/>
      <c r="AL604" s="20"/>
      <c r="AM604" s="21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</row>
    <row r="605" spans="1:76" s="3" customFormat="1" ht="14.25">
      <c r="A605" s="1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20"/>
      <c r="AL605" s="20"/>
      <c r="AM605" s="21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</row>
    <row r="606" spans="1:76" s="3" customFormat="1" ht="14.25">
      <c r="A606" s="1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20"/>
      <c r="AL606" s="20"/>
      <c r="AM606" s="21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</row>
    <row r="607" spans="1:76" s="3" customFormat="1" ht="14.25">
      <c r="A607" s="1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20"/>
      <c r="AL607" s="20"/>
      <c r="AM607" s="21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</row>
    <row r="608" spans="1:76" s="3" customFormat="1" ht="14.25">
      <c r="A608" s="1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20"/>
      <c r="AL608" s="20"/>
      <c r="AM608" s="21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</row>
    <row r="609" spans="1:76" s="3" customFormat="1" ht="14.25">
      <c r="A609" s="1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20"/>
      <c r="AL609" s="20"/>
      <c r="AM609" s="21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</row>
    <row r="610" spans="1:76" s="3" customFormat="1" ht="14.25">
      <c r="A610" s="19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20"/>
      <c r="AL610" s="20"/>
      <c r="AM610" s="21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</row>
    <row r="611" spans="1:76" s="3" customFormat="1" ht="14.25">
      <c r="A611" s="19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20"/>
      <c r="AL611" s="20"/>
      <c r="AM611" s="21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</row>
    <row r="612" spans="1:76" s="3" customFormat="1" ht="14.25">
      <c r="A612" s="19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20"/>
      <c r="AL612" s="20"/>
      <c r="AM612" s="21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</row>
    <row r="613" spans="1:76" s="3" customFormat="1" ht="14.25">
      <c r="A613" s="19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20"/>
      <c r="AL613" s="20"/>
      <c r="AM613" s="21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</row>
    <row r="614" spans="1:76" s="3" customFormat="1" ht="14.25">
      <c r="A614" s="19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20"/>
      <c r="AL614" s="20"/>
      <c r="AM614" s="21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</row>
    <row r="615" spans="1:76" s="3" customFormat="1" ht="14.25">
      <c r="A615" s="19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20"/>
      <c r="AL615" s="20"/>
      <c r="AM615" s="21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</row>
    <row r="616" spans="1:76" s="3" customFormat="1" ht="14.25">
      <c r="A616" s="19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20"/>
      <c r="AL616" s="20"/>
      <c r="AM616" s="21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</row>
    <row r="617" spans="1:76" s="3" customFormat="1" ht="14.25">
      <c r="A617" s="19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20"/>
      <c r="AL617" s="20"/>
      <c r="AM617" s="21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</row>
    <row r="618" spans="1:76" s="3" customFormat="1" ht="14.25">
      <c r="A618" s="19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20"/>
      <c r="AL618" s="20"/>
      <c r="AM618" s="21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</row>
    <row r="619" spans="1:76" s="3" customFormat="1" ht="14.25">
      <c r="A619" s="19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20"/>
      <c r="AL619" s="20"/>
      <c r="AM619" s="21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</row>
    <row r="620" spans="1:76" s="3" customFormat="1" ht="14.25">
      <c r="A620" s="1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20"/>
      <c r="AL620" s="20"/>
      <c r="AM620" s="21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</row>
    <row r="621" spans="1:76" s="3" customFormat="1" ht="14.25">
      <c r="A621" s="19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20"/>
      <c r="AL621" s="20"/>
      <c r="AM621" s="21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</row>
    <row r="622" spans="1:76" s="3" customFormat="1" ht="14.25">
      <c r="A622" s="19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20"/>
      <c r="AL622" s="20"/>
      <c r="AM622" s="21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</row>
    <row r="623" spans="1:76" s="3" customFormat="1" ht="14.25">
      <c r="A623" s="19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20"/>
      <c r="AL623" s="20"/>
      <c r="AM623" s="21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</row>
    <row r="624" spans="1:76" s="3" customFormat="1" ht="14.25">
      <c r="A624" s="19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20"/>
      <c r="AL624" s="20"/>
      <c r="AM624" s="21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</row>
    <row r="625" spans="1:76" s="3" customFormat="1" ht="14.25">
      <c r="A625" s="19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20"/>
      <c r="AL625" s="20"/>
      <c r="AM625" s="21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</row>
    <row r="626" spans="1:76" s="3" customFormat="1" ht="14.25">
      <c r="A626" s="19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20"/>
      <c r="AL626" s="20"/>
      <c r="AM626" s="21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</row>
    <row r="627" spans="1:76" s="3" customFormat="1" ht="14.25">
      <c r="A627" s="19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20"/>
      <c r="AL627" s="20"/>
      <c r="AM627" s="21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</row>
    <row r="628" spans="1:76" s="3" customFormat="1" ht="14.25">
      <c r="A628" s="19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20"/>
      <c r="AL628" s="20"/>
      <c r="AM628" s="21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</row>
    <row r="629" spans="1:76" s="3" customFormat="1" ht="14.25">
      <c r="A629" s="19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20"/>
      <c r="AL629" s="20"/>
      <c r="AM629" s="21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</row>
    <row r="630" spans="1:76" s="3" customFormat="1" ht="14.25">
      <c r="A630" s="19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20"/>
      <c r="AL630" s="20"/>
      <c r="AM630" s="21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</row>
    <row r="631" spans="1:76" s="3" customFormat="1" ht="14.25">
      <c r="A631" s="19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20"/>
      <c r="AL631" s="20"/>
      <c r="AM631" s="21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</row>
    <row r="632" spans="1:76" s="3" customFormat="1" ht="14.25">
      <c r="A632" s="19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20"/>
      <c r="AL632" s="20"/>
      <c r="AM632" s="21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</row>
    <row r="633" spans="1:76" s="3" customFormat="1" ht="14.25">
      <c r="A633" s="19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20"/>
      <c r="AL633" s="20"/>
      <c r="AM633" s="21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</row>
    <row r="634" spans="1:76" s="3" customFormat="1" ht="14.25">
      <c r="A634" s="19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20"/>
      <c r="AL634" s="20"/>
      <c r="AM634" s="21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</row>
    <row r="635" spans="1:76" s="3" customFormat="1" ht="14.25">
      <c r="A635" s="19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20"/>
      <c r="AL635" s="20"/>
      <c r="AM635" s="21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</row>
    <row r="636" spans="1:76" s="3" customFormat="1" ht="14.25">
      <c r="A636" s="19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20"/>
      <c r="AL636" s="20"/>
      <c r="AM636" s="21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</row>
    <row r="637" spans="1:76" s="3" customFormat="1" ht="14.25">
      <c r="A637" s="19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20"/>
      <c r="AL637" s="20"/>
      <c r="AM637" s="21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</row>
    <row r="638" spans="1:76" s="3" customFormat="1" ht="14.25">
      <c r="A638" s="19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20"/>
      <c r="AL638" s="20"/>
      <c r="AM638" s="21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</row>
    <row r="639" spans="1:76" s="3" customFormat="1" ht="14.25">
      <c r="A639" s="19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20"/>
      <c r="AL639" s="20"/>
      <c r="AM639" s="21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</row>
    <row r="640" spans="1:76" s="3" customFormat="1" ht="14.25">
      <c r="A640" s="19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20"/>
      <c r="AL640" s="20"/>
      <c r="AM640" s="21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</row>
    <row r="641" spans="1:76" s="3" customFormat="1" ht="14.25">
      <c r="A641" s="19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20"/>
      <c r="AL641" s="20"/>
      <c r="AM641" s="21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</row>
    <row r="642" spans="1:76" s="3" customFormat="1" ht="14.25">
      <c r="A642" s="19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20"/>
      <c r="AL642" s="20"/>
      <c r="AM642" s="21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</row>
    <row r="643" spans="1:76" s="3" customFormat="1" ht="14.25">
      <c r="A643" s="19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20"/>
      <c r="AL643" s="20"/>
      <c r="AM643" s="21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</row>
    <row r="644" spans="1:76" s="3" customFormat="1" ht="14.25">
      <c r="A644" s="19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20"/>
      <c r="AL644" s="20"/>
      <c r="AM644" s="21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</row>
    <row r="645" spans="1:76" s="3" customFormat="1" ht="14.25">
      <c r="A645" s="19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20"/>
      <c r="AL645" s="20"/>
      <c r="AM645" s="21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</row>
    <row r="646" spans="1:76" s="3" customFormat="1" ht="14.25">
      <c r="A646" s="19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20"/>
      <c r="AL646" s="20"/>
      <c r="AM646" s="21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</row>
    <row r="647" spans="1:76" s="3" customFormat="1" ht="14.25">
      <c r="A647" s="1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20"/>
      <c r="AL647" s="20"/>
      <c r="AM647" s="21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</row>
    <row r="648" spans="1:76" s="3" customFormat="1" ht="14.25">
      <c r="A648" s="1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20"/>
      <c r="AL648" s="20"/>
      <c r="AM648" s="21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</row>
    <row r="649" spans="1:76" s="3" customFormat="1" ht="14.25">
      <c r="A649" s="1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20"/>
      <c r="AL649" s="20"/>
      <c r="AM649" s="21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</row>
    <row r="650" spans="1:76" s="3" customFormat="1" ht="14.25">
      <c r="A650" s="1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20"/>
      <c r="AL650" s="20"/>
      <c r="AM650" s="21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</row>
    <row r="651" spans="1:76" s="3" customFormat="1" ht="14.25">
      <c r="A651" s="1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20"/>
      <c r="AL651" s="20"/>
      <c r="AM651" s="21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</row>
    <row r="652" spans="1:76" s="3" customFormat="1" ht="14.25">
      <c r="A652" s="1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20"/>
      <c r="AL652" s="20"/>
      <c r="AM652" s="21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</row>
    <row r="653" spans="1:76" s="3" customFormat="1" ht="14.25">
      <c r="A653" s="1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20"/>
      <c r="AL653" s="20"/>
      <c r="AM653" s="21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</row>
    <row r="654" spans="1:76" s="3" customFormat="1" ht="14.25">
      <c r="A654" s="1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20"/>
      <c r="AL654" s="20"/>
      <c r="AM654" s="21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</row>
    <row r="655" spans="1:76" s="3" customFormat="1" ht="14.25">
      <c r="A655" s="19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20"/>
      <c r="AL655" s="20"/>
      <c r="AM655" s="21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</row>
    <row r="656" spans="1:76" s="3" customFormat="1" ht="14.25">
      <c r="A656" s="19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20"/>
      <c r="AL656" s="20"/>
      <c r="AM656" s="21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</row>
    <row r="657" spans="1:76" s="3" customFormat="1" ht="14.25">
      <c r="A657" s="19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20"/>
      <c r="AL657" s="20"/>
      <c r="AM657" s="21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</row>
    <row r="658" spans="1:76" s="3" customFormat="1" ht="14.25">
      <c r="A658" s="19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20"/>
      <c r="AL658" s="20"/>
      <c r="AM658" s="21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</row>
    <row r="659" spans="1:76" s="3" customFormat="1" ht="14.25">
      <c r="A659" s="19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20"/>
      <c r="AL659" s="20"/>
      <c r="AM659" s="21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</row>
    <row r="660" spans="1:76" s="3" customFormat="1" ht="14.25">
      <c r="A660" s="19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20"/>
      <c r="AL660" s="20"/>
      <c r="AM660" s="21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</row>
    <row r="661" spans="1:76" s="3" customFormat="1" ht="14.25">
      <c r="A661" s="19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20"/>
      <c r="AL661" s="20"/>
      <c r="AM661" s="21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</row>
    <row r="662" spans="1:76" s="3" customFormat="1" ht="14.25">
      <c r="A662" s="19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20"/>
      <c r="AL662" s="20"/>
      <c r="AM662" s="21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</row>
    <row r="663" spans="1:76" s="3" customFormat="1" ht="14.25">
      <c r="A663" s="19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20"/>
      <c r="AL663" s="20"/>
      <c r="AM663" s="21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</row>
    <row r="664" spans="1:76" s="3" customFormat="1" ht="14.25">
      <c r="A664" s="19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20"/>
      <c r="AL664" s="20"/>
      <c r="AM664" s="21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</row>
    <row r="665" spans="1:76" s="3" customFormat="1" ht="14.25">
      <c r="A665" s="19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20"/>
      <c r="AL665" s="20"/>
      <c r="AM665" s="21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</row>
    <row r="666" spans="1:76" s="3" customFormat="1" ht="14.25">
      <c r="A666" s="19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20"/>
      <c r="AL666" s="20"/>
      <c r="AM666" s="21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</row>
    <row r="667" spans="1:76" s="3" customFormat="1" ht="14.25">
      <c r="A667" s="19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20"/>
      <c r="AL667" s="20"/>
      <c r="AM667" s="21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</row>
    <row r="668" spans="1:76" s="3" customFormat="1" ht="14.25">
      <c r="A668" s="19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20"/>
      <c r="AL668" s="20"/>
      <c r="AM668" s="21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</row>
    <row r="669" spans="1:76" s="3" customFormat="1" ht="14.25">
      <c r="A669" s="19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20"/>
      <c r="AL669" s="20"/>
      <c r="AM669" s="21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</row>
    <row r="670" spans="1:76" s="3" customFormat="1" ht="14.25">
      <c r="A670" s="19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20"/>
      <c r="AL670" s="20"/>
      <c r="AM670" s="21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</row>
    <row r="671" spans="1:76" s="3" customFormat="1" ht="14.25">
      <c r="A671" s="19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20"/>
      <c r="AL671" s="20"/>
      <c r="AM671" s="21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</row>
    <row r="672" spans="1:76" s="3" customFormat="1" ht="14.25">
      <c r="A672" s="19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20"/>
      <c r="AL672" s="20"/>
      <c r="AM672" s="21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</row>
    <row r="673" spans="1:76" s="3" customFormat="1" ht="14.25">
      <c r="A673" s="19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20"/>
      <c r="AL673" s="20"/>
      <c r="AM673" s="21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</row>
    <row r="674" spans="1:76" s="3" customFormat="1" ht="14.25">
      <c r="A674" s="19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20"/>
      <c r="AL674" s="20"/>
      <c r="AM674" s="21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</row>
    <row r="675" spans="1:76" s="3" customFormat="1" ht="14.25">
      <c r="A675" s="1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20"/>
      <c r="AL675" s="20"/>
      <c r="AM675" s="21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</row>
    <row r="676" spans="1:76" s="3" customFormat="1" ht="14.25">
      <c r="A676" s="19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20"/>
      <c r="AL676" s="20"/>
      <c r="AM676" s="21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</row>
    <row r="677" spans="1:76" s="3" customFormat="1" ht="14.25">
      <c r="A677" s="19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20"/>
      <c r="AL677" s="20"/>
      <c r="AM677" s="21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</row>
    <row r="678" spans="1:76" s="3" customFormat="1" ht="14.25">
      <c r="A678" s="19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20"/>
      <c r="AL678" s="20"/>
      <c r="AM678" s="21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</row>
    <row r="679" spans="1:76" s="3" customFormat="1" ht="14.25">
      <c r="A679" s="19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20"/>
      <c r="AL679" s="20"/>
      <c r="AM679" s="21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</row>
    <row r="680" spans="1:76" s="3" customFormat="1" ht="14.25">
      <c r="A680" s="19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20"/>
      <c r="AL680" s="20"/>
      <c r="AM680" s="21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</row>
    <row r="681" spans="1:76" s="3" customFormat="1" ht="14.25">
      <c r="A681" s="19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20"/>
      <c r="AL681" s="20"/>
      <c r="AM681" s="21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</row>
    <row r="682" spans="1:76" s="3" customFormat="1" ht="14.25">
      <c r="A682" s="19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20"/>
      <c r="AL682" s="20"/>
      <c r="AM682" s="21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</row>
    <row r="683" spans="1:76" s="3" customFormat="1" ht="14.25">
      <c r="A683" s="19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20"/>
      <c r="AL683" s="20"/>
      <c r="AM683" s="21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</row>
    <row r="684" spans="1:76" s="3" customFormat="1" ht="14.25">
      <c r="A684" s="19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20"/>
      <c r="AL684" s="20"/>
      <c r="AM684" s="21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</row>
    <row r="685" spans="1:76" s="3" customFormat="1" ht="14.25">
      <c r="A685" s="19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20"/>
      <c r="AL685" s="20"/>
      <c r="AM685" s="21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</row>
    <row r="686" spans="1:76" s="3" customFormat="1" ht="14.25">
      <c r="A686" s="19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20"/>
      <c r="AL686" s="20"/>
      <c r="AM686" s="21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</row>
    <row r="687" spans="1:76" s="3" customFormat="1" ht="14.25">
      <c r="A687" s="19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20"/>
      <c r="AL687" s="20"/>
      <c r="AM687" s="21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</row>
    <row r="688" spans="1:76" s="3" customFormat="1" ht="14.25">
      <c r="A688" s="19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20"/>
      <c r="AL688" s="20"/>
      <c r="AM688" s="21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</row>
    <row r="689" spans="1:76" s="3" customFormat="1" ht="14.25">
      <c r="A689" s="19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20"/>
      <c r="AL689" s="20"/>
      <c r="AM689" s="21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</row>
    <row r="690" spans="1:76" s="3" customFormat="1" ht="14.25">
      <c r="A690" s="19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20"/>
      <c r="AL690" s="20"/>
      <c r="AM690" s="21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</row>
    <row r="691" spans="1:76" s="3" customFormat="1" ht="14.25">
      <c r="A691" s="1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20"/>
      <c r="AL691" s="20"/>
      <c r="AM691" s="21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</row>
    <row r="692" spans="1:76" s="3" customFormat="1" ht="14.25">
      <c r="A692" s="1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20"/>
      <c r="AL692" s="20"/>
      <c r="AM692" s="21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</row>
    <row r="693" spans="1:76" s="3" customFormat="1" ht="14.25">
      <c r="A693" s="1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20"/>
      <c r="AL693" s="20"/>
      <c r="AM693" s="21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</row>
    <row r="694" spans="1:76" s="3" customFormat="1" ht="14.25">
      <c r="A694" s="1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20"/>
      <c r="AL694" s="20"/>
      <c r="AM694" s="21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</row>
    <row r="695" spans="1:76" s="3" customFormat="1" ht="14.25">
      <c r="A695" s="1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20"/>
      <c r="AL695" s="20"/>
      <c r="AM695" s="21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</row>
    <row r="696" spans="1:76" s="3" customFormat="1" ht="14.25">
      <c r="A696" s="1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20"/>
      <c r="AL696" s="20"/>
      <c r="AM696" s="21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</row>
    <row r="697" spans="1:76" s="3" customFormat="1" ht="14.25">
      <c r="A697" s="1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20"/>
      <c r="AL697" s="20"/>
      <c r="AM697" s="21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</row>
    <row r="698" spans="1:76" s="3" customFormat="1" ht="14.25">
      <c r="A698" s="19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20"/>
      <c r="AL698" s="20"/>
      <c r="AM698" s="21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</row>
    <row r="699" spans="1:76" s="3" customFormat="1" ht="14.25">
      <c r="A699" s="19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20"/>
      <c r="AL699" s="20"/>
      <c r="AM699" s="21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</row>
    <row r="700" spans="1:76" s="3" customFormat="1" ht="14.25">
      <c r="A700" s="19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20"/>
      <c r="AL700" s="20"/>
      <c r="AM700" s="21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</row>
    <row r="701" spans="1:76" s="3" customFormat="1" ht="14.25">
      <c r="A701" s="19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20"/>
      <c r="AL701" s="20"/>
      <c r="AM701" s="21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</row>
    <row r="702" spans="1:76" s="3" customFormat="1" ht="14.25">
      <c r="A702" s="19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20"/>
      <c r="AL702" s="20"/>
      <c r="AM702" s="21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</row>
    <row r="703" spans="1:76" s="3" customFormat="1" ht="14.25">
      <c r="A703" s="19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20"/>
      <c r="AL703" s="20"/>
      <c r="AM703" s="21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</row>
    <row r="704" spans="1:76" s="3" customFormat="1" ht="14.25">
      <c r="A704" s="19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20"/>
      <c r="AL704" s="20"/>
      <c r="AM704" s="21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</row>
    <row r="705" spans="1:76" s="3" customFormat="1" ht="14.25">
      <c r="A705" s="19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20"/>
      <c r="AL705" s="20"/>
      <c r="AM705" s="21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</row>
    <row r="706" spans="1:76" s="3" customFormat="1" ht="14.25">
      <c r="A706" s="19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20"/>
      <c r="AL706" s="20"/>
      <c r="AM706" s="21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</row>
    <row r="707" spans="1:76" s="3" customFormat="1" ht="14.25">
      <c r="A707" s="19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20"/>
      <c r="AL707" s="20"/>
      <c r="AM707" s="21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</row>
    <row r="708" spans="1:76" s="3" customFormat="1" ht="14.25">
      <c r="A708" s="19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20"/>
      <c r="AL708" s="20"/>
      <c r="AM708" s="21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</row>
    <row r="709" spans="1:76" s="3" customFormat="1" ht="14.25">
      <c r="A709" s="19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20"/>
      <c r="AL709" s="20"/>
      <c r="AM709" s="21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</row>
    <row r="710" spans="1:76" s="3" customFormat="1" ht="14.25">
      <c r="A710" s="19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20"/>
      <c r="AL710" s="20"/>
      <c r="AM710" s="21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</row>
    <row r="711" spans="1:76" s="3" customFormat="1" ht="14.25">
      <c r="A711" s="19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20"/>
      <c r="AL711" s="20"/>
      <c r="AM711" s="21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</row>
    <row r="712" spans="1:76" s="3" customFormat="1" ht="14.25">
      <c r="A712" s="19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20"/>
      <c r="AL712" s="20"/>
      <c r="AM712" s="21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</row>
    <row r="713" spans="1:76" s="3" customFormat="1" ht="14.25">
      <c r="A713" s="19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20"/>
      <c r="AL713" s="20"/>
      <c r="AM713" s="21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</row>
    <row r="714" spans="1:76" s="3" customFormat="1" ht="14.25">
      <c r="A714" s="19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20"/>
      <c r="AL714" s="20"/>
      <c r="AM714" s="21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</row>
    <row r="715" spans="1:76" s="3" customFormat="1" ht="14.25">
      <c r="A715" s="19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20"/>
      <c r="AL715" s="20"/>
      <c r="AM715" s="21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</row>
    <row r="716" spans="1:76" s="3" customFormat="1" ht="14.25">
      <c r="A716" s="19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20"/>
      <c r="AL716" s="20"/>
      <c r="AM716" s="21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</row>
    <row r="717" spans="1:76" s="3" customFormat="1" ht="14.25">
      <c r="A717" s="19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20"/>
      <c r="AL717" s="20"/>
      <c r="AM717" s="21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</row>
    <row r="718" spans="1:76" s="3" customFormat="1" ht="14.25">
      <c r="A718" s="19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20"/>
      <c r="AL718" s="20"/>
      <c r="AM718" s="21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</row>
    <row r="719" spans="1:76" s="3" customFormat="1" ht="14.25">
      <c r="A719" s="19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20"/>
      <c r="AL719" s="20"/>
      <c r="AM719" s="21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</row>
    <row r="720" spans="1:76" s="3" customFormat="1" ht="14.25">
      <c r="A720" s="19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20"/>
      <c r="AL720" s="20"/>
      <c r="AM720" s="21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</row>
    <row r="721" spans="1:76" s="3" customFormat="1" ht="14.25">
      <c r="A721" s="19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20"/>
      <c r="AL721" s="20"/>
      <c r="AM721" s="21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</row>
    <row r="722" spans="1:76" s="3" customFormat="1" ht="14.25">
      <c r="A722" s="19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20"/>
      <c r="AL722" s="20"/>
      <c r="AM722" s="21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</row>
    <row r="723" spans="1:76" s="3" customFormat="1" ht="14.25">
      <c r="A723" s="19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20"/>
      <c r="AL723" s="20"/>
      <c r="AM723" s="21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</row>
    <row r="724" spans="1:76" s="3" customFormat="1" ht="14.25">
      <c r="A724" s="19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20"/>
      <c r="AL724" s="20"/>
      <c r="AM724" s="21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</row>
    <row r="725" spans="1:76" s="3" customFormat="1" ht="14.25">
      <c r="A725" s="19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20"/>
      <c r="AL725" s="20"/>
      <c r="AM725" s="21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</row>
    <row r="726" spans="1:76" s="3" customFormat="1" ht="14.25">
      <c r="A726" s="19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20"/>
      <c r="AL726" s="20"/>
      <c r="AM726" s="21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</row>
    <row r="727" spans="1:76" s="3" customFormat="1" ht="14.25">
      <c r="A727" s="19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20"/>
      <c r="AL727" s="20"/>
      <c r="AM727" s="21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</row>
    <row r="728" spans="1:76" s="3" customFormat="1" ht="14.25">
      <c r="A728" s="19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20"/>
      <c r="AL728" s="20"/>
      <c r="AM728" s="21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</row>
    <row r="729" spans="1:76" s="3" customFormat="1" ht="14.25">
      <c r="A729" s="19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20"/>
      <c r="AL729" s="20"/>
      <c r="AM729" s="21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</row>
    <row r="730" spans="1:76" s="3" customFormat="1" ht="14.25">
      <c r="A730" s="19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20"/>
      <c r="AL730" s="20"/>
      <c r="AM730" s="21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</row>
    <row r="731" spans="1:76" s="3" customFormat="1" ht="14.25">
      <c r="A731" s="19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20"/>
      <c r="AL731" s="20"/>
      <c r="AM731" s="21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</row>
    <row r="732" spans="1:76" s="3" customFormat="1" ht="14.25">
      <c r="A732" s="19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20"/>
      <c r="AL732" s="20"/>
      <c r="AM732" s="21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</row>
    <row r="733" spans="1:76" s="3" customFormat="1" ht="14.25">
      <c r="A733" s="19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20"/>
      <c r="AL733" s="20"/>
      <c r="AM733" s="21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</row>
    <row r="734" spans="1:76" s="3" customFormat="1" ht="14.25">
      <c r="A734" s="19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20"/>
      <c r="AL734" s="20"/>
      <c r="AM734" s="21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</row>
    <row r="735" spans="1:76" s="3" customFormat="1" ht="14.25">
      <c r="A735" s="19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20"/>
      <c r="AL735" s="20"/>
      <c r="AM735" s="21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</row>
    <row r="736" spans="1:76" s="3" customFormat="1" ht="14.25">
      <c r="A736" s="19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20"/>
      <c r="AL736" s="20"/>
      <c r="AM736" s="21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</row>
    <row r="737" spans="1:76" s="3" customFormat="1" ht="14.25">
      <c r="A737" s="19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20"/>
      <c r="AL737" s="20"/>
      <c r="AM737" s="21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</row>
    <row r="738" spans="1:76" s="3" customFormat="1" ht="14.25">
      <c r="A738" s="19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20"/>
      <c r="AL738" s="20"/>
      <c r="AM738" s="21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</row>
    <row r="739" spans="1:76" s="3" customFormat="1" ht="14.25">
      <c r="A739" s="19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20"/>
      <c r="AL739" s="20"/>
      <c r="AM739" s="21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</row>
    <row r="740" spans="1:76" s="3" customFormat="1" ht="14.25">
      <c r="A740" s="19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20"/>
      <c r="AL740" s="20"/>
      <c r="AM740" s="21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</row>
    <row r="741" spans="1:76" s="3" customFormat="1" ht="14.25">
      <c r="A741" s="19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20"/>
      <c r="AL741" s="20"/>
      <c r="AM741" s="21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</row>
    <row r="742" spans="1:76" s="3" customFormat="1" ht="14.25">
      <c r="A742" s="19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20"/>
      <c r="AL742" s="20"/>
      <c r="AM742" s="21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</row>
    <row r="743" spans="1:76" s="3" customFormat="1" ht="14.25">
      <c r="A743" s="19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20"/>
      <c r="AL743" s="20"/>
      <c r="AM743" s="21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</row>
    <row r="744" spans="1:76" s="3" customFormat="1" ht="14.25">
      <c r="A744" s="19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20"/>
      <c r="AL744" s="20"/>
      <c r="AM744" s="21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</row>
    <row r="745" spans="1:76" s="3" customFormat="1" ht="14.25">
      <c r="A745" s="19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20"/>
      <c r="AL745" s="20"/>
      <c r="AM745" s="21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</row>
    <row r="746" spans="1:76" s="3" customFormat="1" ht="14.25">
      <c r="A746" s="19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20"/>
      <c r="AL746" s="20"/>
      <c r="AM746" s="21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</row>
    <row r="747" spans="1:76" s="3" customFormat="1" ht="14.25">
      <c r="A747" s="19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20"/>
      <c r="AL747" s="20"/>
      <c r="AM747" s="21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</row>
    <row r="748" spans="1:76" s="3" customFormat="1" ht="14.25">
      <c r="A748" s="19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20"/>
      <c r="AL748" s="20"/>
      <c r="AM748" s="21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</row>
    <row r="749" spans="1:76" s="3" customFormat="1" ht="14.25">
      <c r="A749" s="19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20"/>
      <c r="AL749" s="20"/>
      <c r="AM749" s="21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</row>
    <row r="750" spans="1:76" s="3" customFormat="1" ht="14.25">
      <c r="A750" s="19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20"/>
      <c r="AL750" s="20"/>
      <c r="AM750" s="21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</row>
    <row r="751" spans="1:76" s="3" customFormat="1" ht="14.25">
      <c r="A751" s="19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20"/>
      <c r="AL751" s="20"/>
      <c r="AM751" s="21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</row>
    <row r="752" spans="1:76" s="3" customFormat="1" ht="14.25">
      <c r="A752" s="19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20"/>
      <c r="AL752" s="20"/>
      <c r="AM752" s="21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</row>
    <row r="753" spans="1:39" s="1" customFormat="1" ht="14.25" hidden="1">
      <c r="A753" s="47"/>
      <c r="AK753" s="52"/>
      <c r="AL753" s="52"/>
      <c r="AM753" s="53"/>
    </row>
    <row r="754" spans="35:66" s="47" customFormat="1" ht="14.25" hidden="1">
      <c r="AI754" s="49"/>
      <c r="AJ754" s="49">
        <v>1</v>
      </c>
      <c r="AK754" s="49">
        <v>2</v>
      </c>
      <c r="AL754" s="50">
        <v>3</v>
      </c>
      <c r="AM754" s="49">
        <v>4</v>
      </c>
      <c r="AN754" s="49">
        <v>5</v>
      </c>
      <c r="AO754" s="49">
        <v>6</v>
      </c>
      <c r="AP754" s="49">
        <v>7</v>
      </c>
      <c r="AQ754" s="49">
        <v>8</v>
      </c>
      <c r="AR754" s="49">
        <v>9</v>
      </c>
      <c r="AS754" s="49">
        <v>10</v>
      </c>
      <c r="AT754" s="49">
        <v>11</v>
      </c>
      <c r="AU754" s="49">
        <v>12</v>
      </c>
      <c r="AV754" s="49">
        <v>13</v>
      </c>
      <c r="AW754" s="49">
        <v>14</v>
      </c>
      <c r="AX754" s="49">
        <v>15</v>
      </c>
      <c r="AY754" s="49">
        <v>16</v>
      </c>
      <c r="AZ754" s="49">
        <v>17</v>
      </c>
      <c r="BA754" s="49">
        <v>18</v>
      </c>
      <c r="BB754" s="49">
        <v>19</v>
      </c>
      <c r="BC754" s="49">
        <v>20</v>
      </c>
      <c r="BD754" s="49">
        <v>21</v>
      </c>
      <c r="BE754" s="49">
        <v>22</v>
      </c>
      <c r="BF754" s="49">
        <v>23</v>
      </c>
      <c r="BG754" s="49">
        <v>24</v>
      </c>
      <c r="BH754" s="49">
        <v>25</v>
      </c>
      <c r="BI754" s="49">
        <v>26</v>
      </c>
      <c r="BJ754" s="49">
        <v>27</v>
      </c>
      <c r="BK754" s="49">
        <v>28</v>
      </c>
      <c r="BL754" s="49">
        <v>29</v>
      </c>
      <c r="BM754" s="49">
        <v>30</v>
      </c>
      <c r="BN754" s="49">
        <v>31</v>
      </c>
    </row>
    <row r="755" spans="1:66" s="47" customFormat="1" ht="12.75" hidden="1">
      <c r="A755" s="49" t="s">
        <v>95</v>
      </c>
      <c r="B755" s="49">
        <v>2020</v>
      </c>
      <c r="C755" s="49">
        <v>1</v>
      </c>
      <c r="D755" s="49">
        <v>2</v>
      </c>
      <c r="E755" s="49">
        <v>3</v>
      </c>
      <c r="F755" s="49">
        <v>4</v>
      </c>
      <c r="G755" s="49">
        <v>5</v>
      </c>
      <c r="H755" s="49">
        <v>6</v>
      </c>
      <c r="I755" s="49">
        <v>7</v>
      </c>
      <c r="J755" s="49">
        <v>8</v>
      </c>
      <c r="K755" s="49">
        <v>9</v>
      </c>
      <c r="L755" s="49">
        <v>10</v>
      </c>
      <c r="M755" s="49">
        <v>11</v>
      </c>
      <c r="N755" s="49">
        <v>12</v>
      </c>
      <c r="O755" s="49">
        <v>13</v>
      </c>
      <c r="P755" s="49">
        <v>14</v>
      </c>
      <c r="Q755" s="49">
        <v>15</v>
      </c>
      <c r="R755" s="49">
        <v>16</v>
      </c>
      <c r="S755" s="49">
        <v>17</v>
      </c>
      <c r="T755" s="49">
        <v>18</v>
      </c>
      <c r="U755" s="49">
        <v>19</v>
      </c>
      <c r="V755" s="49">
        <v>20</v>
      </c>
      <c r="W755" s="49">
        <v>21</v>
      </c>
      <c r="X755" s="49">
        <v>22</v>
      </c>
      <c r="Y755" s="49">
        <v>23</v>
      </c>
      <c r="Z755" s="49">
        <v>24</v>
      </c>
      <c r="AA755" s="49">
        <v>25</v>
      </c>
      <c r="AB755" s="49">
        <v>26</v>
      </c>
      <c r="AC755" s="49">
        <v>27</v>
      </c>
      <c r="AD755" s="49">
        <v>28</v>
      </c>
      <c r="AE755" s="49">
        <v>29</v>
      </c>
      <c r="AF755" s="49">
        <v>30</v>
      </c>
      <c r="AG755" s="49">
        <v>31</v>
      </c>
      <c r="AH755" s="2"/>
      <c r="AI755" s="51" t="s">
        <v>63</v>
      </c>
      <c r="AJ755" s="51" t="s">
        <v>64</v>
      </c>
      <c r="AK755" s="51" t="s">
        <v>65</v>
      </c>
      <c r="AL755" s="51" t="s">
        <v>66</v>
      </c>
      <c r="AM755" s="51" t="s">
        <v>67</v>
      </c>
      <c r="AN755" s="51" t="s">
        <v>68</v>
      </c>
      <c r="AO755" s="51" t="s">
        <v>62</v>
      </c>
      <c r="AP755" s="51" t="s">
        <v>63</v>
      </c>
      <c r="AQ755" s="51" t="s">
        <v>64</v>
      </c>
      <c r="AR755" s="51" t="s">
        <v>65</v>
      </c>
      <c r="AS755" s="51" t="s">
        <v>66</v>
      </c>
      <c r="AT755" s="51" t="s">
        <v>67</v>
      </c>
      <c r="AU755" s="51" t="s">
        <v>68</v>
      </c>
      <c r="AV755" s="51" t="s">
        <v>62</v>
      </c>
      <c r="AW755" s="51" t="s">
        <v>63</v>
      </c>
      <c r="AX755" s="51" t="s">
        <v>64</v>
      </c>
      <c r="AY755" s="51" t="s">
        <v>65</v>
      </c>
      <c r="AZ755" s="51" t="s">
        <v>66</v>
      </c>
      <c r="BA755" s="51" t="s">
        <v>67</v>
      </c>
      <c r="BB755" s="51" t="s">
        <v>68</v>
      </c>
      <c r="BC755" s="51" t="s">
        <v>62</v>
      </c>
      <c r="BD755" s="51" t="s">
        <v>63</v>
      </c>
      <c r="BE755" s="51" t="s">
        <v>64</v>
      </c>
      <c r="BF755" s="51" t="s">
        <v>65</v>
      </c>
      <c r="BG755" s="51" t="s">
        <v>66</v>
      </c>
      <c r="BH755" s="51" t="s">
        <v>67</v>
      </c>
      <c r="BI755" s="51" t="s">
        <v>68</v>
      </c>
      <c r="BJ755" s="51" t="s">
        <v>62</v>
      </c>
      <c r="BK755" s="51" t="s">
        <v>63</v>
      </c>
      <c r="BL755" s="51" t="s">
        <v>64</v>
      </c>
      <c r="BM755" s="51" t="s">
        <v>65</v>
      </c>
      <c r="BN755" s="51"/>
    </row>
    <row r="756" spans="1:66" s="47" customFormat="1" ht="12.75" hidden="1">
      <c r="A756" s="49" t="s">
        <v>96</v>
      </c>
      <c r="B756" s="49">
        <v>2020</v>
      </c>
      <c r="C756" s="49">
        <v>1</v>
      </c>
      <c r="D756" s="49">
        <v>2</v>
      </c>
      <c r="E756" s="49">
        <v>3</v>
      </c>
      <c r="F756" s="49">
        <v>4</v>
      </c>
      <c r="G756" s="49">
        <v>5</v>
      </c>
      <c r="H756" s="49">
        <v>6</v>
      </c>
      <c r="I756" s="49">
        <v>7</v>
      </c>
      <c r="J756" s="49">
        <v>8</v>
      </c>
      <c r="K756" s="49">
        <v>9</v>
      </c>
      <c r="L756" s="49">
        <v>10</v>
      </c>
      <c r="M756" s="49">
        <v>11</v>
      </c>
      <c r="N756" s="49">
        <v>12</v>
      </c>
      <c r="O756" s="49">
        <v>13</v>
      </c>
      <c r="P756" s="49">
        <v>14</v>
      </c>
      <c r="Q756" s="49">
        <v>15</v>
      </c>
      <c r="R756" s="49">
        <v>16</v>
      </c>
      <c r="S756" s="49">
        <v>17</v>
      </c>
      <c r="T756" s="49">
        <v>18</v>
      </c>
      <c r="U756" s="49">
        <v>19</v>
      </c>
      <c r="V756" s="49">
        <v>20</v>
      </c>
      <c r="W756" s="49">
        <v>21</v>
      </c>
      <c r="X756" s="49">
        <v>22</v>
      </c>
      <c r="Y756" s="49">
        <v>23</v>
      </c>
      <c r="Z756" s="49">
        <v>24</v>
      </c>
      <c r="AA756" s="49">
        <v>25</v>
      </c>
      <c r="AB756" s="49">
        <v>26</v>
      </c>
      <c r="AC756" s="49">
        <v>27</v>
      </c>
      <c r="AD756" s="49">
        <v>28</v>
      </c>
      <c r="AE756" s="49">
        <v>29</v>
      </c>
      <c r="AF756" s="49"/>
      <c r="AG756" s="49"/>
      <c r="AH756" s="26"/>
      <c r="AI756" s="51" t="s">
        <v>66</v>
      </c>
      <c r="AJ756" s="51" t="s">
        <v>67</v>
      </c>
      <c r="AK756" s="51" t="s">
        <v>68</v>
      </c>
      <c r="AL756" s="51" t="s">
        <v>62</v>
      </c>
      <c r="AM756" s="51" t="s">
        <v>63</v>
      </c>
      <c r="AN756" s="51" t="s">
        <v>64</v>
      </c>
      <c r="AO756" s="51" t="s">
        <v>65</v>
      </c>
      <c r="AP756" s="51" t="s">
        <v>66</v>
      </c>
      <c r="AQ756" s="51" t="s">
        <v>67</v>
      </c>
      <c r="AR756" s="51" t="s">
        <v>68</v>
      </c>
      <c r="AS756" s="51" t="s">
        <v>62</v>
      </c>
      <c r="AT756" s="51" t="s">
        <v>63</v>
      </c>
      <c r="AU756" s="51" t="s">
        <v>64</v>
      </c>
      <c r="AV756" s="51" t="s">
        <v>65</v>
      </c>
      <c r="AW756" s="51" t="s">
        <v>66</v>
      </c>
      <c r="AX756" s="51" t="s">
        <v>67</v>
      </c>
      <c r="AY756" s="51" t="s">
        <v>68</v>
      </c>
      <c r="AZ756" s="51" t="s">
        <v>62</v>
      </c>
      <c r="BA756" s="51" t="s">
        <v>63</v>
      </c>
      <c r="BB756" s="51" t="s">
        <v>64</v>
      </c>
      <c r="BC756" s="51" t="s">
        <v>65</v>
      </c>
      <c r="BD756" s="51" t="s">
        <v>66</v>
      </c>
      <c r="BE756" s="51" t="s">
        <v>67</v>
      </c>
      <c r="BF756" s="51" t="s">
        <v>68</v>
      </c>
      <c r="BG756" s="51" t="s">
        <v>62</v>
      </c>
      <c r="BH756" s="51" t="s">
        <v>63</v>
      </c>
      <c r="BI756" s="51" t="s">
        <v>64</v>
      </c>
      <c r="BJ756" s="51" t="s">
        <v>65</v>
      </c>
      <c r="BK756" s="51" t="s">
        <v>66</v>
      </c>
      <c r="BL756" s="51"/>
      <c r="BM756" s="51"/>
      <c r="BN756" s="51"/>
    </row>
    <row r="757" spans="1:66" s="47" customFormat="1" ht="12.75" hidden="1">
      <c r="A757" s="49" t="s">
        <v>97</v>
      </c>
      <c r="B757" s="49">
        <v>2020</v>
      </c>
      <c r="C757" s="49">
        <v>1</v>
      </c>
      <c r="D757" s="49">
        <v>2</v>
      </c>
      <c r="E757" s="49">
        <v>3</v>
      </c>
      <c r="F757" s="49">
        <v>4</v>
      </c>
      <c r="G757" s="49">
        <v>5</v>
      </c>
      <c r="H757" s="49">
        <v>6</v>
      </c>
      <c r="I757" s="49">
        <v>7</v>
      </c>
      <c r="J757" s="49">
        <v>8</v>
      </c>
      <c r="K757" s="49">
        <v>9</v>
      </c>
      <c r="L757" s="49">
        <v>10</v>
      </c>
      <c r="M757" s="49">
        <v>11</v>
      </c>
      <c r="N757" s="49">
        <v>12</v>
      </c>
      <c r="O757" s="49">
        <v>13</v>
      </c>
      <c r="P757" s="49">
        <v>14</v>
      </c>
      <c r="Q757" s="49">
        <v>15</v>
      </c>
      <c r="R757" s="49">
        <v>16</v>
      </c>
      <c r="S757" s="49">
        <v>17</v>
      </c>
      <c r="T757" s="49">
        <v>18</v>
      </c>
      <c r="U757" s="49">
        <v>19</v>
      </c>
      <c r="V757" s="49">
        <v>20</v>
      </c>
      <c r="W757" s="49">
        <v>21</v>
      </c>
      <c r="X757" s="49">
        <v>22</v>
      </c>
      <c r="Y757" s="49">
        <v>23</v>
      </c>
      <c r="Z757" s="49">
        <v>24</v>
      </c>
      <c r="AA757" s="49">
        <v>25</v>
      </c>
      <c r="AB757" s="49">
        <v>26</v>
      </c>
      <c r="AC757" s="49">
        <v>27</v>
      </c>
      <c r="AD757" s="49">
        <v>28</v>
      </c>
      <c r="AE757" s="49">
        <v>29</v>
      </c>
      <c r="AF757" s="49">
        <v>30</v>
      </c>
      <c r="AG757" s="49">
        <v>31</v>
      </c>
      <c r="AH757" s="26"/>
      <c r="AI757" s="51" t="s">
        <v>67</v>
      </c>
      <c r="AJ757" s="51" t="s">
        <v>68</v>
      </c>
      <c r="AK757" s="51" t="s">
        <v>62</v>
      </c>
      <c r="AL757" s="51" t="s">
        <v>63</v>
      </c>
      <c r="AM757" s="51" t="s">
        <v>64</v>
      </c>
      <c r="AN757" s="51" t="s">
        <v>65</v>
      </c>
      <c r="AO757" s="51" t="s">
        <v>66</v>
      </c>
      <c r="AP757" s="51" t="s">
        <v>67</v>
      </c>
      <c r="AQ757" s="51" t="s">
        <v>68</v>
      </c>
      <c r="AR757" s="51" t="s">
        <v>62</v>
      </c>
      <c r="AS757" s="51" t="s">
        <v>63</v>
      </c>
      <c r="AT757" s="51" t="s">
        <v>64</v>
      </c>
      <c r="AU757" s="51" t="s">
        <v>65</v>
      </c>
      <c r="AV757" s="51" t="s">
        <v>66</v>
      </c>
      <c r="AW757" s="51" t="s">
        <v>67</v>
      </c>
      <c r="AX757" s="51" t="s">
        <v>68</v>
      </c>
      <c r="AY757" s="51" t="s">
        <v>62</v>
      </c>
      <c r="AZ757" s="51" t="s">
        <v>63</v>
      </c>
      <c r="BA757" s="51" t="s">
        <v>64</v>
      </c>
      <c r="BB757" s="51" t="s">
        <v>65</v>
      </c>
      <c r="BC757" s="51" t="s">
        <v>66</v>
      </c>
      <c r="BD757" s="51" t="s">
        <v>67</v>
      </c>
      <c r="BE757" s="51" t="s">
        <v>68</v>
      </c>
      <c r="BF757" s="51" t="s">
        <v>62</v>
      </c>
      <c r="BG757" s="51" t="s">
        <v>63</v>
      </c>
      <c r="BH757" s="51" t="s">
        <v>64</v>
      </c>
      <c r="BI757" s="51" t="s">
        <v>65</v>
      </c>
      <c r="BJ757" s="51" t="s">
        <v>66</v>
      </c>
      <c r="BK757" s="51" t="s">
        <v>67</v>
      </c>
      <c r="BL757" s="51" t="s">
        <v>68</v>
      </c>
      <c r="BM757" s="51" t="s">
        <v>62</v>
      </c>
      <c r="BN757" s="51"/>
    </row>
    <row r="758" spans="1:66" s="47" customFormat="1" ht="12.75" hidden="1">
      <c r="A758" s="49" t="s">
        <v>98</v>
      </c>
      <c r="B758" s="49">
        <v>2020</v>
      </c>
      <c r="C758" s="49">
        <v>1</v>
      </c>
      <c r="D758" s="49">
        <v>2</v>
      </c>
      <c r="E758" s="49">
        <v>3</v>
      </c>
      <c r="F758" s="49">
        <v>4</v>
      </c>
      <c r="G758" s="49">
        <v>5</v>
      </c>
      <c r="H758" s="49">
        <v>6</v>
      </c>
      <c r="I758" s="49">
        <v>7</v>
      </c>
      <c r="J758" s="49">
        <v>8</v>
      </c>
      <c r="K758" s="49">
        <v>9</v>
      </c>
      <c r="L758" s="49">
        <v>10</v>
      </c>
      <c r="M758" s="49">
        <v>11</v>
      </c>
      <c r="N758" s="49">
        <v>12</v>
      </c>
      <c r="O758" s="49">
        <v>13</v>
      </c>
      <c r="P758" s="49">
        <v>14</v>
      </c>
      <c r="Q758" s="49">
        <v>15</v>
      </c>
      <c r="R758" s="49">
        <v>16</v>
      </c>
      <c r="S758" s="49">
        <v>17</v>
      </c>
      <c r="T758" s="49">
        <v>18</v>
      </c>
      <c r="U758" s="49">
        <v>19</v>
      </c>
      <c r="V758" s="49">
        <v>20</v>
      </c>
      <c r="W758" s="49">
        <v>21</v>
      </c>
      <c r="X758" s="49">
        <v>22</v>
      </c>
      <c r="Y758" s="49">
        <v>23</v>
      </c>
      <c r="Z758" s="49">
        <v>24</v>
      </c>
      <c r="AA758" s="49">
        <v>25</v>
      </c>
      <c r="AB758" s="49">
        <v>26</v>
      </c>
      <c r="AC758" s="49">
        <v>27</v>
      </c>
      <c r="AD758" s="49">
        <v>28</v>
      </c>
      <c r="AE758" s="49">
        <v>29</v>
      </c>
      <c r="AF758" s="49">
        <v>30</v>
      </c>
      <c r="AG758" s="49"/>
      <c r="AH758" s="26"/>
      <c r="AI758" s="51" t="s">
        <v>63</v>
      </c>
      <c r="AJ758" s="51" t="s">
        <v>64</v>
      </c>
      <c r="AK758" s="51" t="s">
        <v>65</v>
      </c>
      <c r="AL758" s="51" t="s">
        <v>66</v>
      </c>
      <c r="AM758" s="51" t="s">
        <v>67</v>
      </c>
      <c r="AN758" s="51" t="s">
        <v>68</v>
      </c>
      <c r="AO758" s="51" t="s">
        <v>62</v>
      </c>
      <c r="AP758" s="51" t="s">
        <v>63</v>
      </c>
      <c r="AQ758" s="51" t="s">
        <v>64</v>
      </c>
      <c r="AR758" s="51" t="s">
        <v>65</v>
      </c>
      <c r="AS758" s="51" t="s">
        <v>66</v>
      </c>
      <c r="AT758" s="51" t="s">
        <v>67</v>
      </c>
      <c r="AU758" s="51" t="s">
        <v>68</v>
      </c>
      <c r="AV758" s="51" t="s">
        <v>62</v>
      </c>
      <c r="AW758" s="51" t="s">
        <v>63</v>
      </c>
      <c r="AX758" s="51" t="s">
        <v>64</v>
      </c>
      <c r="AY758" s="51" t="s">
        <v>65</v>
      </c>
      <c r="AZ758" s="51" t="s">
        <v>66</v>
      </c>
      <c r="BA758" s="51" t="s">
        <v>67</v>
      </c>
      <c r="BB758" s="51" t="s">
        <v>68</v>
      </c>
      <c r="BC758" s="51" t="s">
        <v>62</v>
      </c>
      <c r="BD758" s="51" t="s">
        <v>63</v>
      </c>
      <c r="BE758" s="51" t="s">
        <v>64</v>
      </c>
      <c r="BF758" s="51" t="s">
        <v>65</v>
      </c>
      <c r="BG758" s="51" t="s">
        <v>66</v>
      </c>
      <c r="BH758" s="51" t="s">
        <v>67</v>
      </c>
      <c r="BI758" s="51" t="s">
        <v>68</v>
      </c>
      <c r="BJ758" s="51" t="s">
        <v>62</v>
      </c>
      <c r="BK758" s="51" t="s">
        <v>63</v>
      </c>
      <c r="BL758" s="51" t="s">
        <v>64</v>
      </c>
      <c r="BM758" s="51"/>
      <c r="BN758" s="51"/>
    </row>
    <row r="759" spans="1:65" s="47" customFormat="1" ht="12.75" hidden="1">
      <c r="A759" s="49" t="s">
        <v>99</v>
      </c>
      <c r="B759" s="49">
        <v>2020</v>
      </c>
      <c r="C759" s="49">
        <v>1</v>
      </c>
      <c r="D759" s="49">
        <v>2</v>
      </c>
      <c r="E759" s="49">
        <v>3</v>
      </c>
      <c r="F759" s="49">
        <v>4</v>
      </c>
      <c r="G759" s="49">
        <v>5</v>
      </c>
      <c r="H759" s="49">
        <v>6</v>
      </c>
      <c r="I759" s="49">
        <v>7</v>
      </c>
      <c r="J759" s="49">
        <v>8</v>
      </c>
      <c r="K759" s="49">
        <v>9</v>
      </c>
      <c r="L759" s="49">
        <v>10</v>
      </c>
      <c r="M759" s="49">
        <v>11</v>
      </c>
      <c r="N759" s="49">
        <v>12</v>
      </c>
      <c r="O759" s="49">
        <v>13</v>
      </c>
      <c r="P759" s="49">
        <v>14</v>
      </c>
      <c r="Q759" s="49">
        <v>15</v>
      </c>
      <c r="R759" s="49">
        <v>16</v>
      </c>
      <c r="S759" s="49">
        <v>17</v>
      </c>
      <c r="T759" s="49">
        <v>18</v>
      </c>
      <c r="U759" s="49">
        <v>19</v>
      </c>
      <c r="V759" s="49">
        <v>20</v>
      </c>
      <c r="W759" s="49">
        <v>21</v>
      </c>
      <c r="X759" s="49">
        <v>22</v>
      </c>
      <c r="Y759" s="49">
        <v>23</v>
      </c>
      <c r="Z759" s="49">
        <v>24</v>
      </c>
      <c r="AA759" s="49">
        <v>25</v>
      </c>
      <c r="AB759" s="49">
        <v>26</v>
      </c>
      <c r="AC759" s="49">
        <v>27</v>
      </c>
      <c r="AD759" s="49">
        <v>28</v>
      </c>
      <c r="AE759" s="49">
        <v>29</v>
      </c>
      <c r="AF759" s="49">
        <v>30</v>
      </c>
      <c r="AG759" s="49">
        <v>31</v>
      </c>
      <c r="AH759" s="26"/>
      <c r="AI759" s="51" t="s">
        <v>65</v>
      </c>
      <c r="AJ759" s="51" t="s">
        <v>66</v>
      </c>
      <c r="AK759" s="51" t="s">
        <v>67</v>
      </c>
      <c r="AL759" s="51" t="s">
        <v>68</v>
      </c>
      <c r="AM759" s="51" t="s">
        <v>62</v>
      </c>
      <c r="AN759" s="51" t="s">
        <v>63</v>
      </c>
      <c r="AO759" s="51" t="s">
        <v>64</v>
      </c>
      <c r="AP759" s="51" t="s">
        <v>65</v>
      </c>
      <c r="AQ759" s="51" t="s">
        <v>66</v>
      </c>
      <c r="AR759" s="51" t="s">
        <v>67</v>
      </c>
      <c r="AS759" s="51" t="s">
        <v>68</v>
      </c>
      <c r="AT759" s="51" t="s">
        <v>62</v>
      </c>
      <c r="AU759" s="51" t="s">
        <v>63</v>
      </c>
      <c r="AV759" s="51" t="s">
        <v>64</v>
      </c>
      <c r="AW759" s="51" t="s">
        <v>65</v>
      </c>
      <c r="AX759" s="51" t="s">
        <v>66</v>
      </c>
      <c r="AY759" s="51" t="s">
        <v>67</v>
      </c>
      <c r="AZ759" s="51" t="s">
        <v>68</v>
      </c>
      <c r="BA759" s="51" t="s">
        <v>62</v>
      </c>
      <c r="BB759" s="51" t="s">
        <v>63</v>
      </c>
      <c r="BC759" s="51" t="s">
        <v>64</v>
      </c>
      <c r="BD759" s="51" t="s">
        <v>65</v>
      </c>
      <c r="BE759" s="51" t="s">
        <v>66</v>
      </c>
      <c r="BF759" s="51" t="s">
        <v>67</v>
      </c>
      <c r="BG759" s="51" t="s">
        <v>68</v>
      </c>
      <c r="BH759" s="51" t="s">
        <v>62</v>
      </c>
      <c r="BI759" s="51" t="s">
        <v>63</v>
      </c>
      <c r="BJ759" s="51" t="s">
        <v>64</v>
      </c>
      <c r="BK759" s="51" t="s">
        <v>65</v>
      </c>
      <c r="BL759" s="51" t="s">
        <v>66</v>
      </c>
      <c r="BM759" s="51" t="s">
        <v>67</v>
      </c>
    </row>
    <row r="760" spans="1:65" s="47" customFormat="1" ht="12.75" hidden="1">
      <c r="A760" s="49" t="s">
        <v>100</v>
      </c>
      <c r="B760" s="49">
        <v>2020</v>
      </c>
      <c r="C760" s="49">
        <v>1</v>
      </c>
      <c r="D760" s="49">
        <v>2</v>
      </c>
      <c r="E760" s="49">
        <v>3</v>
      </c>
      <c r="F760" s="49">
        <v>4</v>
      </c>
      <c r="G760" s="49">
        <v>5</v>
      </c>
      <c r="H760" s="49">
        <v>6</v>
      </c>
      <c r="I760" s="49">
        <v>7</v>
      </c>
      <c r="J760" s="49">
        <v>8</v>
      </c>
      <c r="K760" s="49">
        <v>9</v>
      </c>
      <c r="L760" s="49">
        <v>10</v>
      </c>
      <c r="M760" s="49">
        <v>11</v>
      </c>
      <c r="N760" s="49">
        <v>12</v>
      </c>
      <c r="O760" s="49">
        <v>13</v>
      </c>
      <c r="P760" s="49">
        <v>14</v>
      </c>
      <c r="Q760" s="49">
        <v>15</v>
      </c>
      <c r="R760" s="49">
        <v>16</v>
      </c>
      <c r="S760" s="49">
        <v>17</v>
      </c>
      <c r="T760" s="49">
        <v>18</v>
      </c>
      <c r="U760" s="49">
        <v>19</v>
      </c>
      <c r="V760" s="49">
        <v>20</v>
      </c>
      <c r="W760" s="49">
        <v>21</v>
      </c>
      <c r="X760" s="49">
        <v>22</v>
      </c>
      <c r="Y760" s="49">
        <v>23</v>
      </c>
      <c r="Z760" s="49">
        <v>24</v>
      </c>
      <c r="AA760" s="49">
        <v>25</v>
      </c>
      <c r="AB760" s="49">
        <v>26</v>
      </c>
      <c r="AC760" s="49">
        <v>27</v>
      </c>
      <c r="AD760" s="49">
        <v>28</v>
      </c>
      <c r="AE760" s="49">
        <v>29</v>
      </c>
      <c r="AF760" s="49">
        <v>30</v>
      </c>
      <c r="AG760" s="49"/>
      <c r="AH760" s="26"/>
      <c r="AI760" s="51" t="s">
        <v>68</v>
      </c>
      <c r="AJ760" s="51" t="s">
        <v>62</v>
      </c>
      <c r="AK760" s="51" t="s">
        <v>63</v>
      </c>
      <c r="AL760" s="51" t="s">
        <v>64</v>
      </c>
      <c r="AM760" s="51" t="s">
        <v>65</v>
      </c>
      <c r="AN760" s="51" t="s">
        <v>66</v>
      </c>
      <c r="AO760" s="51" t="s">
        <v>67</v>
      </c>
      <c r="AP760" s="51" t="s">
        <v>68</v>
      </c>
      <c r="AQ760" s="51" t="s">
        <v>62</v>
      </c>
      <c r="AR760" s="51" t="s">
        <v>63</v>
      </c>
      <c r="AS760" s="51" t="s">
        <v>64</v>
      </c>
      <c r="AT760" s="51" t="s">
        <v>65</v>
      </c>
      <c r="AU760" s="51" t="s">
        <v>66</v>
      </c>
      <c r="AV760" s="51" t="s">
        <v>67</v>
      </c>
      <c r="AW760" s="51" t="s">
        <v>68</v>
      </c>
      <c r="AX760" s="51" t="s">
        <v>62</v>
      </c>
      <c r="AY760" s="51" t="s">
        <v>63</v>
      </c>
      <c r="AZ760" s="51" t="s">
        <v>64</v>
      </c>
      <c r="BA760" s="51" t="s">
        <v>65</v>
      </c>
      <c r="BB760" s="51" t="s">
        <v>66</v>
      </c>
      <c r="BC760" s="51" t="s">
        <v>67</v>
      </c>
      <c r="BD760" s="51" t="s">
        <v>68</v>
      </c>
      <c r="BE760" s="51" t="s">
        <v>62</v>
      </c>
      <c r="BF760" s="51" t="s">
        <v>63</v>
      </c>
      <c r="BG760" s="51" t="s">
        <v>64</v>
      </c>
      <c r="BH760" s="51" t="s">
        <v>65</v>
      </c>
      <c r="BI760" s="51" t="s">
        <v>66</v>
      </c>
      <c r="BJ760" s="51" t="s">
        <v>67</v>
      </c>
      <c r="BK760" s="51" t="s">
        <v>68</v>
      </c>
      <c r="BL760" s="51" t="s">
        <v>62</v>
      </c>
      <c r="BM760" s="51"/>
    </row>
    <row r="761" spans="1:65" s="47" customFormat="1" ht="12.75" hidden="1">
      <c r="A761" s="49" t="s">
        <v>101</v>
      </c>
      <c r="B761" s="49">
        <v>2020</v>
      </c>
      <c r="C761" s="49">
        <v>1</v>
      </c>
      <c r="D761" s="49">
        <v>2</v>
      </c>
      <c r="E761" s="49">
        <v>3</v>
      </c>
      <c r="F761" s="49">
        <v>4</v>
      </c>
      <c r="G761" s="49">
        <v>5</v>
      </c>
      <c r="H761" s="49">
        <v>6</v>
      </c>
      <c r="I761" s="49">
        <v>7</v>
      </c>
      <c r="J761" s="49">
        <v>8</v>
      </c>
      <c r="K761" s="49">
        <v>9</v>
      </c>
      <c r="L761" s="49">
        <v>10</v>
      </c>
      <c r="M761" s="49">
        <v>11</v>
      </c>
      <c r="N761" s="49">
        <v>12</v>
      </c>
      <c r="O761" s="49">
        <v>13</v>
      </c>
      <c r="P761" s="49">
        <v>14</v>
      </c>
      <c r="Q761" s="49">
        <v>15</v>
      </c>
      <c r="R761" s="49">
        <v>16</v>
      </c>
      <c r="S761" s="49">
        <v>17</v>
      </c>
      <c r="T761" s="49">
        <v>18</v>
      </c>
      <c r="U761" s="49">
        <v>19</v>
      </c>
      <c r="V761" s="49">
        <v>20</v>
      </c>
      <c r="W761" s="49">
        <v>21</v>
      </c>
      <c r="X761" s="49">
        <v>22</v>
      </c>
      <c r="Y761" s="49">
        <v>23</v>
      </c>
      <c r="Z761" s="49">
        <v>24</v>
      </c>
      <c r="AA761" s="49">
        <v>25</v>
      </c>
      <c r="AB761" s="49">
        <v>26</v>
      </c>
      <c r="AC761" s="49">
        <v>27</v>
      </c>
      <c r="AD761" s="49">
        <v>28</v>
      </c>
      <c r="AE761" s="49">
        <v>29</v>
      </c>
      <c r="AF761" s="49">
        <v>30</v>
      </c>
      <c r="AG761" s="49">
        <v>31</v>
      </c>
      <c r="AH761" s="26"/>
      <c r="AI761" s="51" t="s">
        <v>63</v>
      </c>
      <c r="AJ761" s="51" t="s">
        <v>64</v>
      </c>
      <c r="AK761" s="51" t="s">
        <v>65</v>
      </c>
      <c r="AL761" s="51" t="s">
        <v>66</v>
      </c>
      <c r="AM761" s="51" t="s">
        <v>67</v>
      </c>
      <c r="AN761" s="51" t="s">
        <v>68</v>
      </c>
      <c r="AO761" s="51" t="s">
        <v>62</v>
      </c>
      <c r="AP761" s="51" t="s">
        <v>63</v>
      </c>
      <c r="AQ761" s="51" t="s">
        <v>64</v>
      </c>
      <c r="AR761" s="51" t="s">
        <v>65</v>
      </c>
      <c r="AS761" s="51" t="s">
        <v>66</v>
      </c>
      <c r="AT761" s="51" t="s">
        <v>67</v>
      </c>
      <c r="AU761" s="51" t="s">
        <v>68</v>
      </c>
      <c r="AV761" s="51" t="s">
        <v>62</v>
      </c>
      <c r="AW761" s="51" t="s">
        <v>63</v>
      </c>
      <c r="AX761" s="51" t="s">
        <v>64</v>
      </c>
      <c r="AY761" s="51" t="s">
        <v>65</v>
      </c>
      <c r="AZ761" s="51" t="s">
        <v>66</v>
      </c>
      <c r="BA761" s="51" t="s">
        <v>67</v>
      </c>
      <c r="BB761" s="51" t="s">
        <v>68</v>
      </c>
      <c r="BC761" s="51" t="s">
        <v>62</v>
      </c>
      <c r="BD761" s="51" t="s">
        <v>63</v>
      </c>
      <c r="BE761" s="51" t="s">
        <v>64</v>
      </c>
      <c r="BF761" s="51" t="s">
        <v>65</v>
      </c>
      <c r="BG761" s="51" t="s">
        <v>66</v>
      </c>
      <c r="BH761" s="51" t="s">
        <v>67</v>
      </c>
      <c r="BI761" s="51" t="s">
        <v>68</v>
      </c>
      <c r="BJ761" s="51" t="s">
        <v>62</v>
      </c>
      <c r="BK761" s="51" t="s">
        <v>63</v>
      </c>
      <c r="BL761" s="51" t="s">
        <v>64</v>
      </c>
      <c r="BM761" s="51" t="s">
        <v>65</v>
      </c>
    </row>
    <row r="762" spans="1:65" s="47" customFormat="1" ht="12.75" hidden="1">
      <c r="A762" s="49" t="s">
        <v>102</v>
      </c>
      <c r="B762" s="49">
        <v>2020</v>
      </c>
      <c r="C762" s="49">
        <v>1</v>
      </c>
      <c r="D762" s="49">
        <v>2</v>
      </c>
      <c r="E762" s="49">
        <v>3</v>
      </c>
      <c r="F762" s="49">
        <v>4</v>
      </c>
      <c r="G762" s="49">
        <v>5</v>
      </c>
      <c r="H762" s="49">
        <v>6</v>
      </c>
      <c r="I762" s="49">
        <v>7</v>
      </c>
      <c r="J762" s="49">
        <v>8</v>
      </c>
      <c r="K762" s="49">
        <v>9</v>
      </c>
      <c r="L762" s="49">
        <v>10</v>
      </c>
      <c r="M762" s="49">
        <v>11</v>
      </c>
      <c r="N762" s="49">
        <v>12</v>
      </c>
      <c r="O762" s="49">
        <v>13</v>
      </c>
      <c r="P762" s="49">
        <v>14</v>
      </c>
      <c r="Q762" s="49">
        <v>15</v>
      </c>
      <c r="R762" s="49">
        <v>16</v>
      </c>
      <c r="S762" s="49">
        <v>17</v>
      </c>
      <c r="T762" s="49">
        <v>18</v>
      </c>
      <c r="U762" s="49">
        <v>19</v>
      </c>
      <c r="V762" s="49">
        <v>20</v>
      </c>
      <c r="W762" s="49">
        <v>21</v>
      </c>
      <c r="X762" s="49">
        <v>22</v>
      </c>
      <c r="Y762" s="49">
        <v>23</v>
      </c>
      <c r="Z762" s="49">
        <v>24</v>
      </c>
      <c r="AA762" s="49">
        <v>25</v>
      </c>
      <c r="AB762" s="49">
        <v>26</v>
      </c>
      <c r="AC762" s="49">
        <v>27</v>
      </c>
      <c r="AD762" s="49">
        <v>28</v>
      </c>
      <c r="AE762" s="49">
        <v>29</v>
      </c>
      <c r="AF762" s="49">
        <v>30</v>
      </c>
      <c r="AG762" s="49">
        <v>31</v>
      </c>
      <c r="AH762" s="26"/>
      <c r="AI762" s="51" t="s">
        <v>66</v>
      </c>
      <c r="AJ762" s="51" t="s">
        <v>67</v>
      </c>
      <c r="AK762" s="51" t="s">
        <v>68</v>
      </c>
      <c r="AL762" s="51" t="s">
        <v>62</v>
      </c>
      <c r="AM762" s="51" t="s">
        <v>63</v>
      </c>
      <c r="AN762" s="51" t="s">
        <v>64</v>
      </c>
      <c r="AO762" s="51" t="s">
        <v>65</v>
      </c>
      <c r="AP762" s="51" t="s">
        <v>66</v>
      </c>
      <c r="AQ762" s="51" t="s">
        <v>67</v>
      </c>
      <c r="AR762" s="51" t="s">
        <v>68</v>
      </c>
      <c r="AS762" s="51" t="s">
        <v>62</v>
      </c>
      <c r="AT762" s="51" t="s">
        <v>63</v>
      </c>
      <c r="AU762" s="51" t="s">
        <v>64</v>
      </c>
      <c r="AV762" s="51" t="s">
        <v>65</v>
      </c>
      <c r="AW762" s="51" t="s">
        <v>66</v>
      </c>
      <c r="AX762" s="51" t="s">
        <v>67</v>
      </c>
      <c r="AY762" s="51" t="s">
        <v>68</v>
      </c>
      <c r="AZ762" s="51" t="s">
        <v>62</v>
      </c>
      <c r="BA762" s="51" t="s">
        <v>63</v>
      </c>
      <c r="BB762" s="51" t="s">
        <v>64</v>
      </c>
      <c r="BC762" s="51" t="s">
        <v>65</v>
      </c>
      <c r="BD762" s="51" t="s">
        <v>66</v>
      </c>
      <c r="BE762" s="51" t="s">
        <v>67</v>
      </c>
      <c r="BF762" s="51" t="s">
        <v>68</v>
      </c>
      <c r="BG762" s="51" t="s">
        <v>62</v>
      </c>
      <c r="BH762" s="51" t="s">
        <v>63</v>
      </c>
      <c r="BI762" s="51" t="s">
        <v>64</v>
      </c>
      <c r="BJ762" s="51" t="s">
        <v>65</v>
      </c>
      <c r="BK762" s="51" t="s">
        <v>66</v>
      </c>
      <c r="BL762" s="51" t="s">
        <v>67</v>
      </c>
      <c r="BM762" s="51" t="s">
        <v>68</v>
      </c>
    </row>
    <row r="763" spans="1:65" s="47" customFormat="1" ht="12.75" hidden="1">
      <c r="A763" s="49" t="s">
        <v>103</v>
      </c>
      <c r="B763" s="49">
        <v>2020</v>
      </c>
      <c r="C763" s="49">
        <v>1</v>
      </c>
      <c r="D763" s="49">
        <v>2</v>
      </c>
      <c r="E763" s="49">
        <v>3</v>
      </c>
      <c r="F763" s="49">
        <v>4</v>
      </c>
      <c r="G763" s="49">
        <v>5</v>
      </c>
      <c r="H763" s="49">
        <v>6</v>
      </c>
      <c r="I763" s="49">
        <v>7</v>
      </c>
      <c r="J763" s="49">
        <v>8</v>
      </c>
      <c r="K763" s="49">
        <v>9</v>
      </c>
      <c r="L763" s="49">
        <v>10</v>
      </c>
      <c r="M763" s="49">
        <v>11</v>
      </c>
      <c r="N763" s="49">
        <v>12</v>
      </c>
      <c r="O763" s="49">
        <v>13</v>
      </c>
      <c r="P763" s="49">
        <v>14</v>
      </c>
      <c r="Q763" s="49">
        <v>15</v>
      </c>
      <c r="R763" s="49">
        <v>16</v>
      </c>
      <c r="S763" s="49">
        <v>17</v>
      </c>
      <c r="T763" s="49">
        <v>18</v>
      </c>
      <c r="U763" s="49">
        <v>19</v>
      </c>
      <c r="V763" s="49">
        <v>20</v>
      </c>
      <c r="W763" s="49">
        <v>21</v>
      </c>
      <c r="X763" s="49">
        <v>22</v>
      </c>
      <c r="Y763" s="49">
        <v>23</v>
      </c>
      <c r="Z763" s="49">
        <v>24</v>
      </c>
      <c r="AA763" s="49">
        <v>25</v>
      </c>
      <c r="AB763" s="49">
        <v>26</v>
      </c>
      <c r="AC763" s="49">
        <v>27</v>
      </c>
      <c r="AD763" s="49">
        <v>28</v>
      </c>
      <c r="AE763" s="49">
        <v>29</v>
      </c>
      <c r="AF763" s="49">
        <v>30</v>
      </c>
      <c r="AG763" s="49"/>
      <c r="AH763" s="26"/>
      <c r="AI763" s="51" t="s">
        <v>62</v>
      </c>
      <c r="AJ763" s="51" t="s">
        <v>63</v>
      </c>
      <c r="AK763" s="51" t="s">
        <v>64</v>
      </c>
      <c r="AL763" s="51" t="s">
        <v>65</v>
      </c>
      <c r="AM763" s="51" t="s">
        <v>66</v>
      </c>
      <c r="AN763" s="51" t="s">
        <v>67</v>
      </c>
      <c r="AO763" s="51" t="s">
        <v>68</v>
      </c>
      <c r="AP763" s="51" t="s">
        <v>62</v>
      </c>
      <c r="AQ763" s="51" t="s">
        <v>63</v>
      </c>
      <c r="AR763" s="51" t="s">
        <v>64</v>
      </c>
      <c r="AS763" s="51" t="s">
        <v>65</v>
      </c>
      <c r="AT763" s="51" t="s">
        <v>66</v>
      </c>
      <c r="AU763" s="51" t="s">
        <v>67</v>
      </c>
      <c r="AV763" s="51" t="s">
        <v>68</v>
      </c>
      <c r="AW763" s="51" t="s">
        <v>62</v>
      </c>
      <c r="AX763" s="51" t="s">
        <v>63</v>
      </c>
      <c r="AY763" s="51" t="s">
        <v>64</v>
      </c>
      <c r="AZ763" s="51" t="s">
        <v>65</v>
      </c>
      <c r="BA763" s="51" t="s">
        <v>66</v>
      </c>
      <c r="BB763" s="51" t="s">
        <v>67</v>
      </c>
      <c r="BC763" s="51" t="s">
        <v>68</v>
      </c>
      <c r="BD763" s="51" t="s">
        <v>62</v>
      </c>
      <c r="BE763" s="51" t="s">
        <v>63</v>
      </c>
      <c r="BF763" s="51" t="s">
        <v>64</v>
      </c>
      <c r="BG763" s="51" t="s">
        <v>65</v>
      </c>
      <c r="BH763" s="51" t="s">
        <v>66</v>
      </c>
      <c r="BI763" s="51" t="s">
        <v>67</v>
      </c>
      <c r="BJ763" s="51" t="s">
        <v>68</v>
      </c>
      <c r="BK763" s="51" t="s">
        <v>62</v>
      </c>
      <c r="BL763" s="51" t="s">
        <v>63</v>
      </c>
      <c r="BM763" s="51"/>
    </row>
    <row r="764" spans="1:65" s="47" customFormat="1" ht="12.75" hidden="1">
      <c r="A764" s="49" t="s">
        <v>104</v>
      </c>
      <c r="B764" s="49">
        <v>2020</v>
      </c>
      <c r="C764" s="49">
        <v>1</v>
      </c>
      <c r="D764" s="49">
        <v>2</v>
      </c>
      <c r="E764" s="49">
        <v>3</v>
      </c>
      <c r="F764" s="49">
        <v>4</v>
      </c>
      <c r="G764" s="49">
        <v>5</v>
      </c>
      <c r="H764" s="49">
        <v>6</v>
      </c>
      <c r="I764" s="49">
        <v>7</v>
      </c>
      <c r="J764" s="49">
        <v>8</v>
      </c>
      <c r="K764" s="49">
        <v>9</v>
      </c>
      <c r="L764" s="49">
        <v>10</v>
      </c>
      <c r="M764" s="49">
        <v>11</v>
      </c>
      <c r="N764" s="49">
        <v>12</v>
      </c>
      <c r="O764" s="49">
        <v>13</v>
      </c>
      <c r="P764" s="49">
        <v>14</v>
      </c>
      <c r="Q764" s="49">
        <v>15</v>
      </c>
      <c r="R764" s="49">
        <v>16</v>
      </c>
      <c r="S764" s="49">
        <v>17</v>
      </c>
      <c r="T764" s="49">
        <v>18</v>
      </c>
      <c r="U764" s="49">
        <v>19</v>
      </c>
      <c r="V764" s="49">
        <v>20</v>
      </c>
      <c r="W764" s="49">
        <v>21</v>
      </c>
      <c r="X764" s="49">
        <v>22</v>
      </c>
      <c r="Y764" s="49">
        <v>23</v>
      </c>
      <c r="Z764" s="49">
        <v>24</v>
      </c>
      <c r="AA764" s="49">
        <v>25</v>
      </c>
      <c r="AB764" s="49">
        <v>26</v>
      </c>
      <c r="AC764" s="49">
        <v>27</v>
      </c>
      <c r="AD764" s="49">
        <v>28</v>
      </c>
      <c r="AE764" s="49">
        <v>29</v>
      </c>
      <c r="AF764" s="49">
        <v>30</v>
      </c>
      <c r="AG764" s="49">
        <v>31</v>
      </c>
      <c r="AH764" s="26"/>
      <c r="AI764" s="51" t="s">
        <v>64</v>
      </c>
      <c r="AJ764" s="51" t="s">
        <v>65</v>
      </c>
      <c r="AK764" s="51" t="s">
        <v>66</v>
      </c>
      <c r="AL764" s="51" t="s">
        <v>67</v>
      </c>
      <c r="AM764" s="51" t="s">
        <v>68</v>
      </c>
      <c r="AN764" s="51" t="s">
        <v>62</v>
      </c>
      <c r="AO764" s="51" t="s">
        <v>63</v>
      </c>
      <c r="AP764" s="51" t="s">
        <v>64</v>
      </c>
      <c r="AQ764" s="51" t="s">
        <v>65</v>
      </c>
      <c r="AR764" s="51" t="s">
        <v>66</v>
      </c>
      <c r="AS764" s="51" t="s">
        <v>67</v>
      </c>
      <c r="AT764" s="51" t="s">
        <v>68</v>
      </c>
      <c r="AU764" s="51" t="s">
        <v>62</v>
      </c>
      <c r="AV764" s="51" t="s">
        <v>63</v>
      </c>
      <c r="AW764" s="51" t="s">
        <v>64</v>
      </c>
      <c r="AX764" s="51" t="s">
        <v>65</v>
      </c>
      <c r="AY764" s="51" t="s">
        <v>66</v>
      </c>
      <c r="AZ764" s="51" t="s">
        <v>67</v>
      </c>
      <c r="BA764" s="51" t="s">
        <v>68</v>
      </c>
      <c r="BB764" s="51" t="s">
        <v>62</v>
      </c>
      <c r="BC764" s="51" t="s">
        <v>63</v>
      </c>
      <c r="BD764" s="51" t="s">
        <v>64</v>
      </c>
      <c r="BE764" s="51" t="s">
        <v>65</v>
      </c>
      <c r="BF764" s="51" t="s">
        <v>66</v>
      </c>
      <c r="BG764" s="51" t="s">
        <v>67</v>
      </c>
      <c r="BH764" s="51" t="s">
        <v>68</v>
      </c>
      <c r="BI764" s="51" t="s">
        <v>62</v>
      </c>
      <c r="BJ764" s="51" t="s">
        <v>63</v>
      </c>
      <c r="BK764" s="51" t="s">
        <v>64</v>
      </c>
      <c r="BL764" s="51" t="s">
        <v>65</v>
      </c>
      <c r="BM764" s="51" t="s">
        <v>66</v>
      </c>
    </row>
    <row r="765" spans="1:65" s="47" customFormat="1" ht="12.75" hidden="1">
      <c r="A765" s="49" t="s">
        <v>105</v>
      </c>
      <c r="B765" s="49">
        <v>2020</v>
      </c>
      <c r="C765" s="49">
        <v>1</v>
      </c>
      <c r="D765" s="49">
        <v>2</v>
      </c>
      <c r="E765" s="49">
        <v>3</v>
      </c>
      <c r="F765" s="49">
        <v>4</v>
      </c>
      <c r="G765" s="49">
        <v>5</v>
      </c>
      <c r="H765" s="49">
        <v>6</v>
      </c>
      <c r="I765" s="49">
        <v>7</v>
      </c>
      <c r="J765" s="49">
        <v>8</v>
      </c>
      <c r="K765" s="49">
        <v>9</v>
      </c>
      <c r="L765" s="49">
        <v>10</v>
      </c>
      <c r="M765" s="49">
        <v>11</v>
      </c>
      <c r="N765" s="49">
        <v>12</v>
      </c>
      <c r="O765" s="49">
        <v>13</v>
      </c>
      <c r="P765" s="49">
        <v>14</v>
      </c>
      <c r="Q765" s="49">
        <v>15</v>
      </c>
      <c r="R765" s="49">
        <v>16</v>
      </c>
      <c r="S765" s="49">
        <v>17</v>
      </c>
      <c r="T765" s="49">
        <v>18</v>
      </c>
      <c r="U765" s="49">
        <v>19</v>
      </c>
      <c r="V765" s="49">
        <v>20</v>
      </c>
      <c r="W765" s="49">
        <v>21</v>
      </c>
      <c r="X765" s="49">
        <v>22</v>
      </c>
      <c r="Y765" s="49">
        <v>23</v>
      </c>
      <c r="Z765" s="49">
        <v>24</v>
      </c>
      <c r="AA765" s="49">
        <v>25</v>
      </c>
      <c r="AB765" s="49">
        <v>26</v>
      </c>
      <c r="AC765" s="49">
        <v>27</v>
      </c>
      <c r="AD765" s="49">
        <v>28</v>
      </c>
      <c r="AE765" s="49">
        <v>29</v>
      </c>
      <c r="AF765" s="49">
        <v>30</v>
      </c>
      <c r="AG765" s="49"/>
      <c r="AH765" s="26"/>
      <c r="AI765" s="51" t="s">
        <v>67</v>
      </c>
      <c r="AJ765" s="51" t="s">
        <v>68</v>
      </c>
      <c r="AK765" s="51" t="s">
        <v>62</v>
      </c>
      <c r="AL765" s="51" t="s">
        <v>63</v>
      </c>
      <c r="AM765" s="51" t="s">
        <v>64</v>
      </c>
      <c r="AN765" s="51" t="s">
        <v>65</v>
      </c>
      <c r="AO765" s="51" t="s">
        <v>66</v>
      </c>
      <c r="AP765" s="51" t="s">
        <v>67</v>
      </c>
      <c r="AQ765" s="51" t="s">
        <v>68</v>
      </c>
      <c r="AR765" s="51" t="s">
        <v>62</v>
      </c>
      <c r="AS765" s="51" t="s">
        <v>63</v>
      </c>
      <c r="AT765" s="51" t="s">
        <v>64</v>
      </c>
      <c r="AU765" s="51" t="s">
        <v>65</v>
      </c>
      <c r="AV765" s="51" t="s">
        <v>66</v>
      </c>
      <c r="AW765" s="51" t="s">
        <v>67</v>
      </c>
      <c r="AX765" s="51" t="s">
        <v>68</v>
      </c>
      <c r="AY765" s="51" t="s">
        <v>62</v>
      </c>
      <c r="AZ765" s="51" t="s">
        <v>63</v>
      </c>
      <c r="BA765" s="51" t="s">
        <v>64</v>
      </c>
      <c r="BB765" s="51" t="s">
        <v>65</v>
      </c>
      <c r="BC765" s="51" t="s">
        <v>66</v>
      </c>
      <c r="BD765" s="51" t="s">
        <v>67</v>
      </c>
      <c r="BE765" s="51" t="s">
        <v>68</v>
      </c>
      <c r="BF765" s="51" t="s">
        <v>62</v>
      </c>
      <c r="BG765" s="51" t="s">
        <v>63</v>
      </c>
      <c r="BH765" s="51" t="s">
        <v>64</v>
      </c>
      <c r="BI765" s="51" t="s">
        <v>65</v>
      </c>
      <c r="BJ765" s="51" t="s">
        <v>66</v>
      </c>
      <c r="BK765" s="51" t="s">
        <v>67</v>
      </c>
      <c r="BL765" s="51" t="s">
        <v>68</v>
      </c>
      <c r="BM765" s="51"/>
    </row>
    <row r="766" spans="1:65" s="47" customFormat="1" ht="12.75" hidden="1">
      <c r="A766" s="49" t="s">
        <v>106</v>
      </c>
      <c r="B766" s="49">
        <v>2020</v>
      </c>
      <c r="C766" s="49">
        <v>1</v>
      </c>
      <c r="D766" s="49">
        <v>2</v>
      </c>
      <c r="E766" s="49">
        <v>3</v>
      </c>
      <c r="F766" s="49">
        <v>4</v>
      </c>
      <c r="G766" s="49">
        <v>5</v>
      </c>
      <c r="H766" s="49">
        <v>6</v>
      </c>
      <c r="I766" s="49">
        <v>7</v>
      </c>
      <c r="J766" s="49">
        <v>8</v>
      </c>
      <c r="K766" s="49">
        <v>9</v>
      </c>
      <c r="L766" s="49">
        <v>10</v>
      </c>
      <c r="M766" s="49">
        <v>11</v>
      </c>
      <c r="N766" s="49">
        <v>12</v>
      </c>
      <c r="O766" s="49">
        <v>13</v>
      </c>
      <c r="P766" s="49">
        <v>14</v>
      </c>
      <c r="Q766" s="49">
        <v>15</v>
      </c>
      <c r="R766" s="49">
        <v>16</v>
      </c>
      <c r="S766" s="49">
        <v>17</v>
      </c>
      <c r="T766" s="49">
        <v>18</v>
      </c>
      <c r="U766" s="49">
        <v>19</v>
      </c>
      <c r="V766" s="49">
        <v>20</v>
      </c>
      <c r="W766" s="49">
        <v>21</v>
      </c>
      <c r="X766" s="49">
        <v>22</v>
      </c>
      <c r="Y766" s="49">
        <v>23</v>
      </c>
      <c r="Z766" s="49">
        <v>24</v>
      </c>
      <c r="AA766" s="49">
        <v>25</v>
      </c>
      <c r="AB766" s="49">
        <v>26</v>
      </c>
      <c r="AC766" s="49">
        <v>27</v>
      </c>
      <c r="AD766" s="49">
        <v>28</v>
      </c>
      <c r="AE766" s="49">
        <v>29</v>
      </c>
      <c r="AF766" s="49">
        <v>30</v>
      </c>
      <c r="AG766" s="49">
        <v>31</v>
      </c>
      <c r="AH766" s="26"/>
      <c r="AI766" s="51" t="s">
        <v>62</v>
      </c>
      <c r="AJ766" s="51" t="s">
        <v>63</v>
      </c>
      <c r="AK766" s="51" t="s">
        <v>64</v>
      </c>
      <c r="AL766" s="51" t="s">
        <v>65</v>
      </c>
      <c r="AM766" s="51" t="s">
        <v>66</v>
      </c>
      <c r="AN766" s="51" t="s">
        <v>67</v>
      </c>
      <c r="AO766" s="51" t="s">
        <v>68</v>
      </c>
      <c r="AP766" s="51" t="s">
        <v>62</v>
      </c>
      <c r="AQ766" s="51" t="s">
        <v>63</v>
      </c>
      <c r="AR766" s="51" t="s">
        <v>64</v>
      </c>
      <c r="AS766" s="51" t="s">
        <v>65</v>
      </c>
      <c r="AT766" s="51" t="s">
        <v>66</v>
      </c>
      <c r="AU766" s="51" t="s">
        <v>67</v>
      </c>
      <c r="AV766" s="51" t="s">
        <v>68</v>
      </c>
      <c r="AW766" s="51" t="s">
        <v>62</v>
      </c>
      <c r="AX766" s="51" t="s">
        <v>63</v>
      </c>
      <c r="AY766" s="51" t="s">
        <v>64</v>
      </c>
      <c r="AZ766" s="51" t="s">
        <v>65</v>
      </c>
      <c r="BA766" s="51" t="s">
        <v>66</v>
      </c>
      <c r="BB766" s="51" t="s">
        <v>67</v>
      </c>
      <c r="BC766" s="51" t="s">
        <v>68</v>
      </c>
      <c r="BD766" s="51" t="s">
        <v>62</v>
      </c>
      <c r="BE766" s="51" t="s">
        <v>63</v>
      </c>
      <c r="BF766" s="51" t="s">
        <v>64</v>
      </c>
      <c r="BG766" s="51" t="s">
        <v>65</v>
      </c>
      <c r="BH766" s="51" t="s">
        <v>66</v>
      </c>
      <c r="BI766" s="51" t="s">
        <v>67</v>
      </c>
      <c r="BJ766" s="51" t="s">
        <v>68</v>
      </c>
      <c r="BK766" s="51" t="s">
        <v>62</v>
      </c>
      <c r="BL766" s="51" t="s">
        <v>63</v>
      </c>
      <c r="BM766" s="51" t="s">
        <v>64</v>
      </c>
    </row>
    <row r="767" spans="1:38" s="1" customFormat="1" ht="14.25" hidden="1">
      <c r="A767" s="47"/>
      <c r="AK767" s="52"/>
      <c r="AL767" s="53"/>
    </row>
    <row r="768" spans="1:38" s="1" customFormat="1" ht="14.25" hidden="1">
      <c r="A768" s="47"/>
      <c r="AK768" s="52"/>
      <c r="AL768" s="53"/>
    </row>
    <row r="769" spans="1:38" s="1" customFormat="1" ht="14.25" hidden="1">
      <c r="A769" s="47"/>
      <c r="AK769" s="52"/>
      <c r="AL769" s="53"/>
    </row>
    <row r="770" spans="1:38" s="1" customFormat="1" ht="14.25" hidden="1">
      <c r="A770" s="47"/>
      <c r="AK770" s="52"/>
      <c r="AL770" s="53"/>
    </row>
    <row r="771" spans="1:39" s="1" customFormat="1" ht="15" hidden="1" thickBot="1">
      <c r="A771" s="47"/>
      <c r="AK771" s="52"/>
      <c r="AL771" s="52"/>
      <c r="AM771" s="53"/>
    </row>
    <row r="772" spans="1:39" s="1" customFormat="1" ht="14.25" customHeight="1" hidden="1" thickBot="1">
      <c r="A772" s="47"/>
      <c r="E772" s="75" t="s">
        <v>107</v>
      </c>
      <c r="AK772" s="52"/>
      <c r="AL772" s="52"/>
      <c r="AM772" s="53"/>
    </row>
    <row r="773" spans="1:76" s="23" customFormat="1" ht="14.25" customHeight="1" hidden="1">
      <c r="A773" s="22"/>
      <c r="E773" s="76" t="s">
        <v>51</v>
      </c>
      <c r="AK773" s="24"/>
      <c r="AL773" s="24"/>
      <c r="AM773" s="25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</row>
    <row r="774" ht="12.75" hidden="1">
      <c r="E774" s="77" t="s">
        <v>57</v>
      </c>
    </row>
    <row r="775" ht="12.75" hidden="1">
      <c r="E775" s="77" t="s">
        <v>52</v>
      </c>
    </row>
    <row r="776" ht="12.75" hidden="1">
      <c r="E776" s="77" t="s">
        <v>53</v>
      </c>
    </row>
    <row r="777" ht="12.75" hidden="1">
      <c r="E777" s="77" t="s">
        <v>54</v>
      </c>
    </row>
    <row r="778" ht="12.75" hidden="1">
      <c r="E778" s="77" t="s">
        <v>55</v>
      </c>
    </row>
    <row r="779" ht="13.5" hidden="1" thickBot="1">
      <c r="E779" s="78" t="s">
        <v>71</v>
      </c>
    </row>
    <row r="780" ht="12.75" hidden="1">
      <c r="E780" s="79" t="s">
        <v>70</v>
      </c>
    </row>
    <row r="781" ht="12.75" hidden="1">
      <c r="E781" s="80" t="s">
        <v>69</v>
      </c>
    </row>
    <row r="782" ht="12.75" hidden="1">
      <c r="E782" s="77" t="s">
        <v>58</v>
      </c>
    </row>
    <row r="783" ht="12.75" hidden="1">
      <c r="E783" s="77" t="s">
        <v>59</v>
      </c>
    </row>
    <row r="784" ht="24" hidden="1">
      <c r="E784" s="77" t="s">
        <v>108</v>
      </c>
    </row>
    <row r="785" ht="24" hidden="1">
      <c r="E785" s="77" t="s">
        <v>61</v>
      </c>
    </row>
    <row r="786" s="3" customFormat="1" ht="24.75" hidden="1" thickBot="1">
      <c r="E786" s="81" t="s">
        <v>109</v>
      </c>
    </row>
    <row r="787" ht="12.75" hidden="1"/>
  </sheetData>
  <sheetProtection password="CCC7" sheet="1"/>
  <mergeCells count="188">
    <mergeCell ref="F282:L282"/>
    <mergeCell ref="AB280:AK280"/>
    <mergeCell ref="AB281:AK281"/>
    <mergeCell ref="AB282:AK282"/>
    <mergeCell ref="C276:AE276"/>
    <mergeCell ref="C277:AE277"/>
    <mergeCell ref="C278:AE278"/>
    <mergeCell ref="C279:AE279"/>
    <mergeCell ref="B282:C282"/>
    <mergeCell ref="B280:C280"/>
    <mergeCell ref="B281:C281"/>
    <mergeCell ref="F280:L280"/>
    <mergeCell ref="Z272:AA272"/>
    <mergeCell ref="C275:AE275"/>
    <mergeCell ref="P272:V272"/>
    <mergeCell ref="D272:M272"/>
    <mergeCell ref="C274:AE274"/>
    <mergeCell ref="W272:X272"/>
    <mergeCell ref="F281:L281"/>
    <mergeCell ref="A258:A269"/>
    <mergeCell ref="B258:B269"/>
    <mergeCell ref="C258:C269"/>
    <mergeCell ref="D258:D269"/>
    <mergeCell ref="AL258:AL263"/>
    <mergeCell ref="AM258:AM269"/>
    <mergeCell ref="AL267:AL269"/>
    <mergeCell ref="A246:A257"/>
    <mergeCell ref="B246:B257"/>
    <mergeCell ref="C246:C257"/>
    <mergeCell ref="D246:D257"/>
    <mergeCell ref="AL246:AL251"/>
    <mergeCell ref="AM246:AM257"/>
    <mergeCell ref="AL255:AL257"/>
    <mergeCell ref="D222:D233"/>
    <mergeCell ref="AL222:AL227"/>
    <mergeCell ref="AM222:AM233"/>
    <mergeCell ref="AL231:AL233"/>
    <mergeCell ref="A234:A245"/>
    <mergeCell ref="B234:B245"/>
    <mergeCell ref="C234:C245"/>
    <mergeCell ref="D234:D245"/>
    <mergeCell ref="A210:A221"/>
    <mergeCell ref="B210:B221"/>
    <mergeCell ref="C210:C221"/>
    <mergeCell ref="D210:D221"/>
    <mergeCell ref="AL234:AL239"/>
    <mergeCell ref="AM234:AM245"/>
    <mergeCell ref="AL243:AL245"/>
    <mergeCell ref="A222:A233"/>
    <mergeCell ref="B222:B233"/>
    <mergeCell ref="C222:C233"/>
    <mergeCell ref="AL210:AL215"/>
    <mergeCell ref="AM210:AM221"/>
    <mergeCell ref="AL219:AL221"/>
    <mergeCell ref="A198:A209"/>
    <mergeCell ref="B198:B209"/>
    <mergeCell ref="C198:C209"/>
    <mergeCell ref="D198:D209"/>
    <mergeCell ref="AL198:AL203"/>
    <mergeCell ref="AM198:AM209"/>
    <mergeCell ref="AL207:AL209"/>
    <mergeCell ref="D174:D185"/>
    <mergeCell ref="AL174:AL179"/>
    <mergeCell ref="AM174:AM185"/>
    <mergeCell ref="AL183:AL185"/>
    <mergeCell ref="A186:A197"/>
    <mergeCell ref="B186:B197"/>
    <mergeCell ref="C186:C197"/>
    <mergeCell ref="D186:D197"/>
    <mergeCell ref="A162:A173"/>
    <mergeCell ref="B162:B173"/>
    <mergeCell ref="C162:C173"/>
    <mergeCell ref="D162:D173"/>
    <mergeCell ref="AL186:AL191"/>
    <mergeCell ref="AM186:AM197"/>
    <mergeCell ref="AL195:AL197"/>
    <mergeCell ref="A174:A185"/>
    <mergeCell ref="B174:B185"/>
    <mergeCell ref="C174:C185"/>
    <mergeCell ref="AL162:AL167"/>
    <mergeCell ref="AM162:AM173"/>
    <mergeCell ref="AL171:AL173"/>
    <mergeCell ref="A150:A161"/>
    <mergeCell ref="B150:B161"/>
    <mergeCell ref="C150:C161"/>
    <mergeCell ref="D150:D161"/>
    <mergeCell ref="AL150:AL155"/>
    <mergeCell ref="AM150:AM161"/>
    <mergeCell ref="AL159:AL161"/>
    <mergeCell ref="D126:D137"/>
    <mergeCell ref="AL126:AL131"/>
    <mergeCell ref="AM126:AM137"/>
    <mergeCell ref="AL135:AL137"/>
    <mergeCell ref="A138:A149"/>
    <mergeCell ref="B138:B149"/>
    <mergeCell ref="C138:C149"/>
    <mergeCell ref="D138:D149"/>
    <mergeCell ref="A114:A125"/>
    <mergeCell ref="B114:B125"/>
    <mergeCell ref="C114:C125"/>
    <mergeCell ref="D114:D125"/>
    <mergeCell ref="AL138:AL143"/>
    <mergeCell ref="AM138:AM149"/>
    <mergeCell ref="AL147:AL149"/>
    <mergeCell ref="A126:A137"/>
    <mergeCell ref="B126:B137"/>
    <mergeCell ref="C126:C137"/>
    <mergeCell ref="AL114:AL119"/>
    <mergeCell ref="AM114:AM125"/>
    <mergeCell ref="AL123:AL125"/>
    <mergeCell ref="A102:A113"/>
    <mergeCell ref="B102:B113"/>
    <mergeCell ref="C102:C113"/>
    <mergeCell ref="D102:D113"/>
    <mergeCell ref="AL102:AL107"/>
    <mergeCell ref="AM102:AM113"/>
    <mergeCell ref="AL111:AL113"/>
    <mergeCell ref="D78:D89"/>
    <mergeCell ref="AL78:AL83"/>
    <mergeCell ref="AM78:AM89"/>
    <mergeCell ref="AL87:AL89"/>
    <mergeCell ref="A90:A101"/>
    <mergeCell ref="B90:B101"/>
    <mergeCell ref="C90:C101"/>
    <mergeCell ref="D90:D101"/>
    <mergeCell ref="A66:A77"/>
    <mergeCell ref="B66:B77"/>
    <mergeCell ref="C66:C77"/>
    <mergeCell ref="D66:D77"/>
    <mergeCell ref="AL90:AL95"/>
    <mergeCell ref="AM90:AM101"/>
    <mergeCell ref="AL99:AL101"/>
    <mergeCell ref="A78:A89"/>
    <mergeCell ref="B78:B89"/>
    <mergeCell ref="C78:C89"/>
    <mergeCell ref="AL66:AL71"/>
    <mergeCell ref="AM66:AM77"/>
    <mergeCell ref="AL75:AL77"/>
    <mergeCell ref="A54:A65"/>
    <mergeCell ref="B54:B65"/>
    <mergeCell ref="C54:C65"/>
    <mergeCell ref="D54:D65"/>
    <mergeCell ref="AL54:AL59"/>
    <mergeCell ref="AM54:AM65"/>
    <mergeCell ref="AL63:AL65"/>
    <mergeCell ref="D30:D41"/>
    <mergeCell ref="AL30:AL35"/>
    <mergeCell ref="AM30:AM41"/>
    <mergeCell ref="AL39:AL41"/>
    <mergeCell ref="A42:A53"/>
    <mergeCell ref="B42:B53"/>
    <mergeCell ref="C42:C53"/>
    <mergeCell ref="D42:D53"/>
    <mergeCell ref="A18:A29"/>
    <mergeCell ref="B18:B29"/>
    <mergeCell ref="C18:C29"/>
    <mergeCell ref="D18:D29"/>
    <mergeCell ref="AL42:AL47"/>
    <mergeCell ref="AM42:AM53"/>
    <mergeCell ref="AL51:AL53"/>
    <mergeCell ref="A30:A41"/>
    <mergeCell ref="B30:B41"/>
    <mergeCell ref="C30:C41"/>
    <mergeCell ref="AL18:AL23"/>
    <mergeCell ref="AM18:AM29"/>
    <mergeCell ref="AL27:AL29"/>
    <mergeCell ref="AM6:AM17"/>
    <mergeCell ref="AL15:AL17"/>
    <mergeCell ref="AL6:AL11"/>
    <mergeCell ref="A4:E4"/>
    <mergeCell ref="AK4:AM4"/>
    <mergeCell ref="AO7:AW8"/>
    <mergeCell ref="AO9:AW10"/>
    <mergeCell ref="AO11:AW12"/>
    <mergeCell ref="A6:A17"/>
    <mergeCell ref="B6:B17"/>
    <mergeCell ref="C6:C17"/>
    <mergeCell ref="D6:D17"/>
    <mergeCell ref="AO13:AW14"/>
    <mergeCell ref="A3:V3"/>
    <mergeCell ref="W3:AC3"/>
    <mergeCell ref="AO2:AR2"/>
    <mergeCell ref="A1:AM1"/>
    <mergeCell ref="A2:B2"/>
    <mergeCell ref="C2:V2"/>
    <mergeCell ref="W2:AC2"/>
    <mergeCell ref="AD2:AM2"/>
    <mergeCell ref="AD3:AM3"/>
  </mergeCells>
  <dataValidations count="2">
    <dataValidation type="list" allowBlank="1" showInputMessage="1" showErrorMessage="1" sqref="E11 E23 E35 E47 E59 E71 E83 E95 E107 E119 E131 E143 E155 E167 E179 E191 E203 E215 E227 E239 E251 E263">
      <formula1>$C$769:$C$772</formula1>
    </dataValidation>
    <dataValidation type="list" allowBlank="1" showInputMessage="1" showErrorMessage="1" sqref="AD2">
      <formula1>$A$755:$A$767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55" r:id="rId1"/>
  <rowBreaks count="2" manualBreakCount="2">
    <brk id="89" max="255" man="1"/>
    <brk id="185" max="255" man="1"/>
  </rowBreaks>
  <ignoredErrors>
    <ignoredError sqref="AB2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İLÇE MEM PC</cp:lastModifiedBy>
  <cp:lastPrinted>2020-01-03T06:50:25Z</cp:lastPrinted>
  <dcterms:created xsi:type="dcterms:W3CDTF">2004-01-11T07:10:25Z</dcterms:created>
  <dcterms:modified xsi:type="dcterms:W3CDTF">2020-01-03T06:50:42Z</dcterms:modified>
  <cp:category/>
  <cp:version/>
  <cp:contentType/>
  <cp:contentStatus/>
</cp:coreProperties>
</file>