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KADROLU 30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'KADROLU 30 KİŞİLİK'!$A$1:$AM$378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<sst xmlns="http://schemas.openxmlformats.org/spreadsheetml/2006/main" count="909" uniqueCount="111">
  <si>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</si>
  <si>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</si>
  <si>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</si>
  <si>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</si>
  <si>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</si>
  <si>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</si>
  <si>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</si>
  <si>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</si>
  <si>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</si>
  <si>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</si>
  <si>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</si>
  <si>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</si>
  <si>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</si>
  <si>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</si>
  <si>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</si>
  <si>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</si>
  <si>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</si>
  <si>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</si>
  <si>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</si>
  <si>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</si>
  <si>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</si>
  <si>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</si>
  <si>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</si>
  <si>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</si>
  <si>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</si>
  <si>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</si>
  <si>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</si>
  <si>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</si>
  <si>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</si>
  <si>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</si>
  <si>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</si>
  <si>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</si>
  <si>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</si>
  <si>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</si>
  <si>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</si>
  <si>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</si>
  <si>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</si>
  <si>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</si>
  <si>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</si>
  <si>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</si>
  <si>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</si>
  <si>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</si>
  <si>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</si>
  <si>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</si>
  <si>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</si>
  <si>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</si>
  <si>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</si>
  <si>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</si>
  <si>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</si>
  <si>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</si>
  <si>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</si>
  <si>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</si>
  <si>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</si>
  <si>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</si>
  <si>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</si>
  <si>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</si>
  <si>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</si>
  <si>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</si>
  <si>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</si>
  <si>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</si>
  <si>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</si>
  <si>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</si>
  <si>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</si>
  <si>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</si>
  <si>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</si>
  <si>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</si>
  <si>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</si>
  <si>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</si>
  <si>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</si>
  <si>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</si>
  <si>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</si>
  <si>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</si>
  <si>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</si>
  <si>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</si>
  <si>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</si>
  <si>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</si>
  <si>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</si>
  <si>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</si>
  <si>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</si>
  <si>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</si>
  <si>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</si>
  <si>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</si>
  <si>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</si>
  <si>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</si>
  <si>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</si>
  <si>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</si>
  <si>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</si>
  <si>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</si>
  <si>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</si>
  <si>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</si>
  <si>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</si>
  <si>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</si>
  <si>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</si>
  <si>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</si>
  <si>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</si>
  <si>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t>OCAK</t>
  </si>
  <si>
    <t>ŞUBAT</t>
  </si>
  <si>
    <t xml:space="preserve">MART 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</si>
  <si>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</si>
  <si>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</si>
  <si>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</si>
  <si>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</si>
  <si>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</si>
  <si>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</si>
  <si>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</si>
  <si>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</si>
  <si>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</si>
  <si>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SEÇİNİZ</t>
  </si>
  <si>
    <t>ÖZEL EĞİTİM EKDRS</t>
  </si>
  <si>
    <t>DESTEK/ EVDE EĞT.</t>
  </si>
  <si>
    <r>
      <rPr>
        <b/>
        <sz val="14"/>
        <color indexed="10"/>
        <rFont val="Arial Tur"/>
        <family val="0"/>
      </rPr>
      <t>K  A  D  R  O  L  U</t>
    </r>
    <r>
      <rPr>
        <b/>
        <sz val="14"/>
        <rFont val="Arial Tur"/>
        <family val="0"/>
      </rPr>
      <t xml:space="preserve">     E    K      D    E    R    S      Ç    İ    Z    E    L    G    E    S    İ</t>
    </r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</si>
</sst>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 Tur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9"/>
      <color rgb="FFFF0000"/>
      <name val="Arial"/>
      <family val="2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medium">
        <color indexed="1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" fontId="28" fillId="34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9" fillId="35" borderId="14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26" fillId="35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5" fillId="36" borderId="11" xfId="0" applyFont="1" applyFill="1" applyBorder="1" applyAlignment="1" applyProtection="1">
      <alignment horizontal="center" vertical="center"/>
      <protection hidden="1"/>
    </xf>
    <xf numFmtId="0" fontId="35" fillId="36" borderId="11" xfId="0" applyFont="1" applyFill="1" applyBorder="1" applyAlignment="1" applyProtection="1">
      <alignment horizontal="center" vertical="center" shrinkToFit="1"/>
      <protection hidden="1"/>
    </xf>
    <xf numFmtId="0" fontId="35" fillId="36" borderId="11" xfId="0" applyFont="1" applyFill="1" applyBorder="1" applyAlignment="1" applyProtection="1">
      <alignment horizontal="center" vertical="center" wrapText="1"/>
      <protection hidden="1"/>
    </xf>
    <xf numFmtId="0" fontId="36" fillId="36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6" borderId="16" xfId="0" applyFont="1" applyFill="1" applyBorder="1" applyAlignment="1" applyProtection="1">
      <alignment vertical="center" shrinkToFit="1"/>
      <protection hidden="1"/>
    </xf>
    <xf numFmtId="0" fontId="22" fillId="36" borderId="17" xfId="0" applyFont="1" applyFill="1" applyBorder="1" applyAlignment="1" applyProtection="1">
      <alignment vertical="center" shrinkToFit="1"/>
      <protection hidden="1"/>
    </xf>
    <xf numFmtId="0" fontId="14" fillId="36" borderId="17" xfId="0" applyFont="1" applyFill="1" applyBorder="1" applyAlignment="1" applyProtection="1">
      <alignment vertical="center" shrinkToFit="1"/>
      <protection hidden="1"/>
    </xf>
    <xf numFmtId="0" fontId="23" fillId="36" borderId="17" xfId="0" applyFont="1" applyFill="1" applyBorder="1" applyAlignment="1" applyProtection="1">
      <alignment vertical="center" shrinkToFit="1"/>
      <protection locked="0"/>
    </xf>
    <xf numFmtId="0" fontId="88" fillId="36" borderId="18" xfId="0" applyFont="1" applyFill="1" applyBorder="1" applyAlignment="1" applyProtection="1">
      <alignment vertical="center" shrinkToFit="1"/>
      <protection hidden="1"/>
    </xf>
    <xf numFmtId="0" fontId="38" fillId="35" borderId="19" xfId="0" applyFont="1" applyFill="1" applyBorder="1" applyAlignment="1" applyProtection="1">
      <alignment vertical="center"/>
      <protection hidden="1"/>
    </xf>
    <xf numFmtId="0" fontId="40" fillId="37" borderId="19" xfId="0" applyFont="1" applyFill="1" applyBorder="1" applyAlignment="1" applyProtection="1">
      <alignment vertical="center"/>
      <protection hidden="1"/>
    </xf>
    <xf numFmtId="0" fontId="40" fillId="38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41" fillId="40" borderId="19" xfId="0" applyFont="1" applyFill="1" applyBorder="1" applyAlignment="1" applyProtection="1">
      <alignment vertical="center"/>
      <protection hidden="1"/>
    </xf>
    <xf numFmtId="0" fontId="41" fillId="38" borderId="19" xfId="0" applyFont="1" applyFill="1" applyBorder="1" applyAlignment="1" applyProtection="1">
      <alignment vertical="center"/>
      <protection hidden="1"/>
    </xf>
    <xf numFmtId="0" fontId="38" fillId="36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9" fillId="41" borderId="0" xfId="0" applyFont="1" applyFill="1" applyAlignment="1" applyProtection="1">
      <alignment horizontal="center" vertical="center"/>
      <protection hidden="1"/>
    </xf>
    <xf numFmtId="0" fontId="20" fillId="42" borderId="11" xfId="0" applyFont="1" applyFill="1" applyBorder="1" applyAlignment="1" applyProtection="1">
      <alignment horizontal="center" textRotation="90"/>
      <protection hidden="1"/>
    </xf>
    <xf numFmtId="0" fontId="16" fillId="42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42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90" fillId="43" borderId="21" xfId="0" applyFont="1" applyFill="1" applyBorder="1" applyAlignment="1" applyProtection="1">
      <alignment vertical="center" wrapText="1"/>
      <protection hidden="1"/>
    </xf>
    <xf numFmtId="0" fontId="14" fillId="43" borderId="22" xfId="0" applyFont="1" applyFill="1" applyBorder="1" applyAlignment="1" applyProtection="1">
      <alignment vertical="center" wrapText="1"/>
      <protection hidden="1"/>
    </xf>
    <xf numFmtId="0" fontId="14" fillId="43" borderId="23" xfId="0" applyFont="1" applyFill="1" applyBorder="1" applyAlignment="1" applyProtection="1">
      <alignment vertical="center" wrapText="1"/>
      <protection hidden="1"/>
    </xf>
    <xf numFmtId="0" fontId="14" fillId="43" borderId="24" xfId="0" applyFont="1" applyFill="1" applyBorder="1" applyAlignment="1" applyProtection="1">
      <alignment/>
      <protection hidden="1"/>
    </xf>
    <xf numFmtId="0" fontId="14" fillId="43" borderId="25" xfId="0" applyFont="1" applyFill="1" applyBorder="1" applyAlignment="1" applyProtection="1">
      <alignment/>
      <protection hidden="1"/>
    </xf>
    <xf numFmtId="0" fontId="14" fillId="43" borderId="23" xfId="0" applyFont="1" applyFill="1" applyBorder="1" applyAlignment="1" applyProtection="1">
      <alignment vertical="center" wrapText="1"/>
      <protection locked="0"/>
    </xf>
    <xf numFmtId="0" fontId="14" fillId="43" borderId="24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91" fillId="2" borderId="11" xfId="0" applyFont="1" applyFill="1" applyBorder="1" applyAlignment="1" applyProtection="1">
      <alignment horizontal="right" vertical="center"/>
      <protection hidden="1"/>
    </xf>
    <xf numFmtId="0" fontId="92" fillId="2" borderId="11" xfId="0" applyFont="1" applyFill="1" applyBorder="1" applyAlignment="1" applyProtection="1">
      <alignment horizontal="right"/>
      <protection hidden="1"/>
    </xf>
    <xf numFmtId="0" fontId="93" fillId="41" borderId="0" xfId="0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91" fillId="2" borderId="11" xfId="0" applyFont="1" applyFill="1" applyBorder="1" applyAlignment="1" applyProtection="1">
      <alignment horizontal="center" vertical="center"/>
      <protection hidden="1"/>
    </xf>
    <xf numFmtId="0" fontId="92" fillId="2" borderId="11" xfId="0" applyFont="1" applyFill="1" applyBorder="1" applyAlignment="1" applyProtection="1">
      <alignment/>
      <protection hidden="1"/>
    </xf>
    <xf numFmtId="0" fontId="18" fillId="35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0" fillId="42" borderId="11" xfId="0" applyFill="1" applyBorder="1" applyAlignment="1" applyProtection="1">
      <alignment/>
      <protection hidden="1"/>
    </xf>
    <xf numFmtId="0" fontId="2" fillId="42" borderId="1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0" fontId="38" fillId="38" borderId="19" xfId="0" applyFont="1" applyFill="1" applyBorder="1" applyAlignment="1" applyProtection="1">
      <alignment horizontal="center" vertical="center"/>
      <protection hidden="1"/>
    </xf>
    <xf numFmtId="0" fontId="39" fillId="4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hidden="1"/>
    </xf>
    <xf numFmtId="14" fontId="45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45" customWidth="1"/>
    <col min="3" max="3" width="25.421875" style="46" customWidth="1"/>
    <col min="4" max="4" width="32.7109375" style="47" customWidth="1"/>
    <col min="5" max="5" width="15.00390625" style="48" customWidth="1"/>
    <col min="6" max="6" width="14.8515625" style="48" customWidth="1"/>
    <col min="7" max="7" width="7.421875" style="48" customWidth="1"/>
    <col min="8" max="16384" width="9.140625" style="3" customWidth="1"/>
  </cols>
  <sheetData>
    <row r="1" spans="1:7" ht="50.25" customHeight="1">
      <c r="A1" s="41" t="s">
        <v>4</v>
      </c>
      <c r="B1" s="41" t="s">
        <v>47</v>
      </c>
      <c r="C1" s="42" t="s">
        <v>38</v>
      </c>
      <c r="D1" s="41" t="s">
        <v>31</v>
      </c>
      <c r="E1" s="41" t="s">
        <v>30</v>
      </c>
      <c r="F1" s="43" t="s">
        <v>76</v>
      </c>
      <c r="G1" s="44" t="s">
        <v>3</v>
      </c>
    </row>
    <row r="2" spans="1:7" ht="19.5" customHeight="1">
      <c r="A2" s="33" t="s">
        <v>40</v>
      </c>
      <c r="B2" s="34" t="s">
        <v>86</v>
      </c>
      <c r="C2" s="34" t="s">
        <v>85</v>
      </c>
      <c r="D2" s="34"/>
      <c r="E2" s="35"/>
      <c r="F2" s="36">
        <v>0</v>
      </c>
      <c r="G2" s="37" t="s">
        <v>1</v>
      </c>
    </row>
    <row r="3" spans="1:7" ht="19.5" customHeight="1">
      <c r="A3" s="38" t="s">
        <v>34</v>
      </c>
      <c r="B3" s="34" t="s">
        <v>87</v>
      </c>
      <c r="C3" s="34" t="s">
        <v>85</v>
      </c>
      <c r="D3" s="34"/>
      <c r="E3" s="39"/>
      <c r="F3" s="36">
        <v>0</v>
      </c>
      <c r="G3" s="37" t="s">
        <v>0</v>
      </c>
    </row>
    <row r="4" spans="1:7" ht="19.5" customHeight="1">
      <c r="A4" s="38" t="s">
        <v>41</v>
      </c>
      <c r="B4" s="34" t="s">
        <v>88</v>
      </c>
      <c r="C4" s="34" t="s">
        <v>85</v>
      </c>
      <c r="D4" s="34"/>
      <c r="E4" s="39"/>
      <c r="F4" s="36">
        <v>0</v>
      </c>
      <c r="G4" s="37" t="s">
        <v>5</v>
      </c>
    </row>
    <row r="5" spans="1:7" ht="19.5" customHeight="1">
      <c r="A5" s="38" t="s">
        <v>32</v>
      </c>
      <c r="B5" s="34" t="s">
        <v>90</v>
      </c>
      <c r="C5" s="34" t="s">
        <v>91</v>
      </c>
      <c r="D5" s="34"/>
      <c r="E5" s="39"/>
      <c r="F5" s="36">
        <v>0</v>
      </c>
      <c r="G5" s="37" t="s">
        <v>6</v>
      </c>
    </row>
    <row r="6" spans="1:7" ht="19.5" customHeight="1">
      <c r="A6" s="33" t="s">
        <v>37</v>
      </c>
      <c r="B6" s="34"/>
      <c r="C6" s="34" t="s">
        <v>85</v>
      </c>
      <c r="D6" s="34"/>
      <c r="E6" s="35"/>
      <c r="F6" s="36">
        <v>0</v>
      </c>
      <c r="G6" s="37" t="s">
        <v>7</v>
      </c>
    </row>
    <row r="7" spans="1:7" ht="19.5" customHeight="1">
      <c r="A7" s="38" t="s">
        <v>42</v>
      </c>
      <c r="B7" s="34"/>
      <c r="C7" s="34" t="s">
        <v>85</v>
      </c>
      <c r="D7" s="34"/>
      <c r="E7" s="39"/>
      <c r="F7" s="36">
        <v>0</v>
      </c>
      <c r="G7" s="37" t="s">
        <v>8</v>
      </c>
    </row>
    <row r="8" spans="1:7" ht="19.5" customHeight="1">
      <c r="A8" s="38" t="s">
        <v>35</v>
      </c>
      <c r="B8" s="34"/>
      <c r="C8" s="34" t="s">
        <v>85</v>
      </c>
      <c r="D8" s="34"/>
      <c r="E8" s="39"/>
      <c r="F8" s="36">
        <v>0</v>
      </c>
      <c r="G8" s="37" t="s">
        <v>9</v>
      </c>
    </row>
    <row r="9" spans="1:7" ht="19.5" customHeight="1">
      <c r="A9" s="38" t="s">
        <v>39</v>
      </c>
      <c r="B9" s="34"/>
      <c r="C9" s="34" t="s">
        <v>85</v>
      </c>
      <c r="D9" s="34"/>
      <c r="E9" s="39"/>
      <c r="F9" s="36">
        <v>0</v>
      </c>
      <c r="G9" s="37" t="s">
        <v>10</v>
      </c>
    </row>
    <row r="10" spans="1:7" ht="19.5" customHeight="1">
      <c r="A10" s="38" t="s">
        <v>33</v>
      </c>
      <c r="B10" s="34"/>
      <c r="C10" s="34" t="s">
        <v>85</v>
      </c>
      <c r="D10" s="34"/>
      <c r="E10" s="39"/>
      <c r="F10" s="36">
        <v>0</v>
      </c>
      <c r="G10" s="37" t="s">
        <v>11</v>
      </c>
    </row>
    <row r="11" spans="1:7" ht="19.5" customHeight="1">
      <c r="A11" s="38" t="s">
        <v>33</v>
      </c>
      <c r="B11" s="34"/>
      <c r="C11" s="34" t="s">
        <v>85</v>
      </c>
      <c r="D11" s="34"/>
      <c r="E11" s="39"/>
      <c r="F11" s="36">
        <v>0</v>
      </c>
      <c r="G11" s="37" t="s">
        <v>12</v>
      </c>
    </row>
    <row r="12" spans="1:7" ht="19.5" customHeight="1">
      <c r="A12" s="38" t="s">
        <v>33</v>
      </c>
      <c r="B12" s="34"/>
      <c r="C12" s="34" t="s">
        <v>85</v>
      </c>
      <c r="D12" s="34"/>
      <c r="E12" s="39"/>
      <c r="F12" s="36">
        <v>0</v>
      </c>
      <c r="G12" s="37" t="s">
        <v>13</v>
      </c>
    </row>
    <row r="13" spans="1:7" ht="19.5" customHeight="1">
      <c r="A13" s="38" t="s">
        <v>33</v>
      </c>
      <c r="B13" s="34"/>
      <c r="C13" s="34" t="s">
        <v>85</v>
      </c>
      <c r="D13" s="34"/>
      <c r="E13" s="39"/>
      <c r="F13" s="36">
        <v>0</v>
      </c>
      <c r="G13" s="37" t="s">
        <v>14</v>
      </c>
    </row>
    <row r="14" spans="1:7" ht="19.5" customHeight="1">
      <c r="A14" s="38" t="s">
        <v>33</v>
      </c>
      <c r="B14" s="34"/>
      <c r="C14" s="34" t="s">
        <v>85</v>
      </c>
      <c r="D14" s="34"/>
      <c r="E14" s="39"/>
      <c r="F14" s="36">
        <v>0</v>
      </c>
      <c r="G14" s="37" t="s">
        <v>15</v>
      </c>
    </row>
    <row r="15" spans="1:7" ht="19.5" customHeight="1">
      <c r="A15" s="38" t="s">
        <v>33</v>
      </c>
      <c r="B15" s="34"/>
      <c r="C15" s="34" t="s">
        <v>85</v>
      </c>
      <c r="D15" s="34"/>
      <c r="E15" s="39"/>
      <c r="F15" s="36">
        <v>0</v>
      </c>
      <c r="G15" s="37" t="s">
        <v>16</v>
      </c>
    </row>
    <row r="16" spans="1:7" ht="19.5" customHeight="1">
      <c r="A16" s="38" t="s">
        <v>33</v>
      </c>
      <c r="B16" s="34"/>
      <c r="C16" s="34" t="s">
        <v>85</v>
      </c>
      <c r="D16" s="34"/>
      <c r="E16" s="39"/>
      <c r="F16" s="36">
        <v>0</v>
      </c>
      <c r="G16" s="37" t="s">
        <v>17</v>
      </c>
    </row>
    <row r="17" spans="1:7" ht="19.5" customHeight="1">
      <c r="A17" s="38" t="s">
        <v>33</v>
      </c>
      <c r="B17" s="34"/>
      <c r="C17" s="34" t="s">
        <v>85</v>
      </c>
      <c r="D17" s="34"/>
      <c r="E17" s="39"/>
      <c r="F17" s="36">
        <v>0</v>
      </c>
      <c r="G17" s="37" t="s">
        <v>18</v>
      </c>
    </row>
    <row r="18" spans="1:7" ht="19.5" customHeight="1">
      <c r="A18" s="38" t="s">
        <v>33</v>
      </c>
      <c r="B18" s="34"/>
      <c r="C18" s="34" t="s">
        <v>85</v>
      </c>
      <c r="D18" s="34"/>
      <c r="E18" s="39"/>
      <c r="F18" s="36">
        <v>0</v>
      </c>
      <c r="G18" s="37" t="s">
        <v>19</v>
      </c>
    </row>
    <row r="19" spans="1:7" ht="19.5" customHeight="1">
      <c r="A19" s="38" t="s">
        <v>33</v>
      </c>
      <c r="B19" s="34"/>
      <c r="C19" s="34" t="s">
        <v>85</v>
      </c>
      <c r="D19" s="34"/>
      <c r="E19" s="39"/>
      <c r="F19" s="36">
        <v>0</v>
      </c>
      <c r="G19" s="37" t="s">
        <v>20</v>
      </c>
    </row>
    <row r="20" spans="1:7" ht="19.5" customHeight="1">
      <c r="A20" s="38" t="s">
        <v>33</v>
      </c>
      <c r="B20" s="34"/>
      <c r="C20" s="34" t="s">
        <v>85</v>
      </c>
      <c r="D20" s="34"/>
      <c r="E20" s="39"/>
      <c r="F20" s="36">
        <v>0</v>
      </c>
      <c r="G20" s="37" t="s">
        <v>21</v>
      </c>
    </row>
    <row r="21" spans="1:7" ht="19.5" customHeight="1">
      <c r="A21" s="40" t="s">
        <v>36</v>
      </c>
      <c r="B21" s="34"/>
      <c r="C21" s="34" t="s">
        <v>85</v>
      </c>
      <c r="D21" s="34"/>
      <c r="E21" s="35"/>
      <c r="F21" s="36">
        <v>0</v>
      </c>
      <c r="G21" s="37" t="s">
        <v>22</v>
      </c>
    </row>
    <row r="22" spans="1:7" ht="19.5" customHeight="1">
      <c r="A22" s="40" t="s">
        <v>36</v>
      </c>
      <c r="B22" s="34"/>
      <c r="C22" s="34" t="s">
        <v>85</v>
      </c>
      <c r="D22" s="34"/>
      <c r="E22" s="35"/>
      <c r="F22" s="36">
        <v>0</v>
      </c>
      <c r="G22" s="37" t="s">
        <v>23</v>
      </c>
    </row>
    <row r="23" spans="1:7" ht="19.5" customHeight="1">
      <c r="A23" s="40" t="s">
        <v>36</v>
      </c>
      <c r="B23" s="34"/>
      <c r="C23" s="34" t="s">
        <v>85</v>
      </c>
      <c r="D23" s="34"/>
      <c r="E23" s="35"/>
      <c r="F23" s="36">
        <v>0</v>
      </c>
      <c r="G23" s="37" t="s">
        <v>24</v>
      </c>
    </row>
    <row r="24" spans="1:7" ht="19.5" customHeight="1">
      <c r="A24" s="40" t="s">
        <v>36</v>
      </c>
      <c r="B24" s="34"/>
      <c r="C24" s="34" t="s">
        <v>85</v>
      </c>
      <c r="D24" s="34"/>
      <c r="E24" s="35"/>
      <c r="F24" s="36">
        <v>0</v>
      </c>
      <c r="G24" s="37" t="s">
        <v>25</v>
      </c>
    </row>
    <row r="25" spans="1:7" ht="19.5" customHeight="1">
      <c r="A25" s="40" t="s">
        <v>36</v>
      </c>
      <c r="B25" s="34"/>
      <c r="C25" s="34" t="s">
        <v>85</v>
      </c>
      <c r="D25" s="34"/>
      <c r="E25" s="35"/>
      <c r="F25" s="36">
        <v>0</v>
      </c>
      <c r="G25" s="37" t="s">
        <v>26</v>
      </c>
    </row>
    <row r="26" spans="1:7" ht="19.5" customHeight="1">
      <c r="A26" s="40" t="s">
        <v>36</v>
      </c>
      <c r="B26" s="34"/>
      <c r="C26" s="34" t="s">
        <v>85</v>
      </c>
      <c r="D26" s="34"/>
      <c r="E26" s="35"/>
      <c r="F26" s="36">
        <v>0</v>
      </c>
      <c r="G26" s="37" t="s">
        <v>27</v>
      </c>
    </row>
    <row r="27" spans="1:7" ht="19.5" customHeight="1">
      <c r="A27" s="40" t="s">
        <v>36</v>
      </c>
      <c r="B27" s="34"/>
      <c r="C27" s="34" t="s">
        <v>85</v>
      </c>
      <c r="D27" s="34"/>
      <c r="E27" s="35"/>
      <c r="F27" s="36">
        <v>0</v>
      </c>
      <c r="G27" s="37" t="s">
        <v>28</v>
      </c>
    </row>
    <row r="28" spans="1:7" ht="19.5" customHeight="1">
      <c r="A28" s="40" t="s">
        <v>36</v>
      </c>
      <c r="B28" s="34"/>
      <c r="C28" s="34" t="s">
        <v>85</v>
      </c>
      <c r="D28" s="34"/>
      <c r="E28" s="35"/>
      <c r="F28" s="36">
        <v>0</v>
      </c>
      <c r="G28" s="37" t="s">
        <v>77</v>
      </c>
    </row>
    <row r="29" spans="1:7" ht="19.5" customHeight="1">
      <c r="A29" s="40" t="s">
        <v>36</v>
      </c>
      <c r="B29" s="34"/>
      <c r="C29" s="34" t="s">
        <v>85</v>
      </c>
      <c r="D29" s="34"/>
      <c r="E29" s="35"/>
      <c r="F29" s="36">
        <v>0</v>
      </c>
      <c r="G29" s="37" t="s">
        <v>78</v>
      </c>
    </row>
    <row r="30" spans="1:7" ht="19.5" customHeight="1">
      <c r="A30" s="40" t="s">
        <v>36</v>
      </c>
      <c r="B30" s="34"/>
      <c r="C30" s="34" t="s">
        <v>85</v>
      </c>
      <c r="D30" s="34"/>
      <c r="E30" s="35"/>
      <c r="F30" s="36">
        <v>0</v>
      </c>
      <c r="G30" s="37" t="s">
        <v>79</v>
      </c>
    </row>
    <row r="31" spans="1:7" ht="19.5" customHeight="1">
      <c r="A31" s="40" t="s">
        <v>36</v>
      </c>
      <c r="B31" s="34"/>
      <c r="C31" s="34" t="s">
        <v>85</v>
      </c>
      <c r="D31" s="34"/>
      <c r="E31" s="39"/>
      <c r="F31" s="36">
        <v>0</v>
      </c>
      <c r="G31" s="37" t="s">
        <v>80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09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04" sqref="F404"/>
    </sheetView>
  </sheetViews>
  <sheetFormatPr defaultColWidth="9.140625" defaultRowHeight="12.75"/>
  <cols>
    <col min="1" max="1" width="5.140625" style="32" customWidth="1"/>
    <col min="2" max="2" width="13.7109375" style="32" customWidth="1"/>
    <col min="3" max="4" width="10.8515625" style="32" customWidth="1"/>
    <col min="5" max="5" width="15.57421875" style="32" customWidth="1"/>
    <col min="6" max="36" width="3.140625" style="32" customWidth="1"/>
    <col min="37" max="37" width="5.140625" style="32" customWidth="1"/>
    <col min="38" max="38" width="5.421875" style="32" customWidth="1"/>
    <col min="39" max="39" width="6.57421875" style="32" customWidth="1"/>
    <col min="40" max="40" width="2.57421875" style="32" customWidth="1"/>
    <col min="41" max="41" width="1.1484375" style="32" customWidth="1"/>
    <col min="42" max="42" width="2.28125" style="32" customWidth="1"/>
    <col min="43" max="44" width="2.140625" style="32" customWidth="1"/>
    <col min="45" max="49" width="5.28125" style="32" customWidth="1"/>
    <col min="50" max="16384" width="9.140625" style="32" customWidth="1"/>
  </cols>
  <sheetData>
    <row r="1" spans="1:76" s="1" customFormat="1" ht="16.5" customHeight="1">
      <c r="A1" s="86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8" t="s">
        <v>43</v>
      </c>
      <c r="B2" s="89"/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3" t="s">
        <v>29</v>
      </c>
      <c r="X2" s="84"/>
      <c r="Y2" s="84"/>
      <c r="Z2" s="84"/>
      <c r="AA2" s="84"/>
      <c r="AB2" s="84"/>
      <c r="AC2" s="84"/>
      <c r="AD2" s="91" t="s">
        <v>95</v>
      </c>
      <c r="AE2" s="92"/>
      <c r="AF2" s="92"/>
      <c r="AG2" s="92"/>
      <c r="AH2" s="92"/>
      <c r="AI2" s="92"/>
      <c r="AJ2" s="92"/>
      <c r="AK2" s="92"/>
      <c r="AL2" s="92"/>
      <c r="AM2" s="92"/>
      <c r="AN2" s="67" t="s">
        <v>44</v>
      </c>
      <c r="AO2" s="85" t="s">
        <v>45</v>
      </c>
      <c r="AP2" s="85"/>
      <c r="AQ2" s="85"/>
      <c r="AR2" s="8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 t="s">
        <v>2</v>
      </c>
      <c r="X3" s="84"/>
      <c r="Y3" s="84"/>
      <c r="Z3" s="84"/>
      <c r="AA3" s="84"/>
      <c r="AB3" s="84"/>
      <c r="AC3" s="84"/>
      <c r="AD3" s="93">
        <f>+VLOOKUP(AD2,A878:AG890,2,0)</f>
        <v>2020</v>
      </c>
      <c r="AE3" s="94"/>
      <c r="AF3" s="94"/>
      <c r="AG3" s="94"/>
      <c r="AH3" s="94"/>
      <c r="AI3" s="94"/>
      <c r="AJ3" s="94"/>
      <c r="AK3" s="94"/>
      <c r="AL3" s="94"/>
      <c r="AM3" s="94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5"/>
      <c r="B4" s="96"/>
      <c r="C4" s="96"/>
      <c r="D4" s="96"/>
      <c r="E4" s="96"/>
      <c r="F4" s="68" t="str">
        <f>+VLOOKUP(AD2,A878:BM890,35,0)</f>
        <v>ÇARŞAMBA</v>
      </c>
      <c r="G4" s="68" t="str">
        <f>+VLOOKUP(AD2,A878:BM890,36,0)</f>
        <v>PERŞEMBE</v>
      </c>
      <c r="H4" s="68" t="str">
        <f>+VLOOKUP(AD2,A878:BM890,37,0)</f>
        <v>CUMA</v>
      </c>
      <c r="I4" s="68" t="str">
        <f>+VLOOKUP(AD2,A878:BM890,38,0)</f>
        <v>CUMARTESİ</v>
      </c>
      <c r="J4" s="68" t="str">
        <f>+VLOOKUP(AD2,A878:BM890,39,0)</f>
        <v>PAZAR</v>
      </c>
      <c r="K4" s="68" t="str">
        <f>+VLOOKUP(AD2,A878:BM890,40,0)</f>
        <v>PAZARTESİ</v>
      </c>
      <c r="L4" s="68" t="str">
        <f>+VLOOKUP(AD2,A878:BM890,41,0)</f>
        <v>SALI</v>
      </c>
      <c r="M4" s="68" t="str">
        <f>+VLOOKUP(AD2,A878:BM890,42,0)</f>
        <v>ÇARŞAMBA</v>
      </c>
      <c r="N4" s="68" t="str">
        <f>+VLOOKUP(AD2,A878:BM890,43,0)</f>
        <v>PERŞEMBE</v>
      </c>
      <c r="O4" s="68" t="str">
        <f>+VLOOKUP(AD2,A878:BM890,44,0)</f>
        <v>CUMA</v>
      </c>
      <c r="P4" s="68" t="str">
        <f>+VLOOKUP(AD2,A878:BM890,45,0)</f>
        <v>CUMARTESİ</v>
      </c>
      <c r="Q4" s="68" t="str">
        <f>+VLOOKUP(AD2,A878:BM890,46,0)</f>
        <v>PAZAR</v>
      </c>
      <c r="R4" s="68" t="str">
        <f>+VLOOKUP(AD2,A878:BM890,47,0)</f>
        <v>PAZARTESİ</v>
      </c>
      <c r="S4" s="68" t="str">
        <f>+VLOOKUP(AD2,A878:BM890,48,0)</f>
        <v>SALI</v>
      </c>
      <c r="T4" s="68" t="str">
        <f>+VLOOKUP(AD2,A878:BM890,49,0)</f>
        <v>ÇARŞAMBA</v>
      </c>
      <c r="U4" s="68" t="str">
        <f>+VLOOKUP(AD2,A878:BM890,50,0)</f>
        <v>PERŞEMBE</v>
      </c>
      <c r="V4" s="68" t="str">
        <f>+VLOOKUP(AD2,A878:BM890,51,0)</f>
        <v>CUMA</v>
      </c>
      <c r="W4" s="68" t="str">
        <f>+VLOOKUP(AD2,A878:BM890,52,0)</f>
        <v>CUMARTESİ</v>
      </c>
      <c r="X4" s="68" t="str">
        <f>+VLOOKUP(AD2,A878:BM890,53,0)</f>
        <v>PAZAR</v>
      </c>
      <c r="Y4" s="68" t="str">
        <f>+VLOOKUP(AD2,A878:BM890,54,0)</f>
        <v>PAZARTESİ</v>
      </c>
      <c r="Z4" s="68" t="str">
        <f>+VLOOKUP(AD2,A878:BM890,55,0)</f>
        <v>SALI</v>
      </c>
      <c r="AA4" s="68" t="str">
        <f>+VLOOKUP(AD2,A878:BM890,56,0)</f>
        <v>ÇARŞAMBA</v>
      </c>
      <c r="AB4" s="68" t="str">
        <f>+VLOOKUP(AD2,A878:BM890,57,0)</f>
        <v>PERŞEMBE</v>
      </c>
      <c r="AC4" s="68" t="str">
        <f>+VLOOKUP(AD2,A878:BM890,58,0)</f>
        <v>CUMA</v>
      </c>
      <c r="AD4" s="68" t="str">
        <f>+VLOOKUP(AD2,A878:BM890,59,0)</f>
        <v>CUMARTESİ</v>
      </c>
      <c r="AE4" s="68" t="str">
        <f>+VLOOKUP(AD2,A878:BM890,60,0)</f>
        <v>PAZAR</v>
      </c>
      <c r="AF4" s="68" t="str">
        <f>+VLOOKUP(AD2,A878:BM890,61,0)</f>
        <v>PAZARTESİ</v>
      </c>
      <c r="AG4" s="68" t="str">
        <f>+VLOOKUP(AD2,A878:BM890,62,0)</f>
        <v>SALI</v>
      </c>
      <c r="AH4" s="68" t="str">
        <f>+VLOOKUP(AD2,A878:BM890,63,0)</f>
        <v>ÇARŞAMBA</v>
      </c>
      <c r="AI4" s="68" t="str">
        <f>+VLOOKUP(AD2,A878:BM890,64,0)</f>
        <v>PERŞEMBE</v>
      </c>
      <c r="AJ4" s="68" t="str">
        <f>+VLOOKUP(AD2,A878:BM890,65,0)</f>
        <v>CUMA</v>
      </c>
      <c r="AK4" s="97"/>
      <c r="AL4" s="97"/>
      <c r="AM4" s="96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+VLOOKUP(AD2,A878:AG890,3,0)</f>
        <v>1</v>
      </c>
      <c r="G5" s="11">
        <f>+VLOOKUP(AD2,A878:AG890,4,0)</f>
        <v>2</v>
      </c>
      <c r="H5" s="11">
        <f>+VLOOKUP(AD2,A878:AG890,5,0)</f>
        <v>3</v>
      </c>
      <c r="I5" s="11">
        <f>+VLOOKUP(AD2,A878:AG890,6,0)</f>
        <v>4</v>
      </c>
      <c r="J5" s="11">
        <f>+VLOOKUP(AD2,A878:AG890,7,0)</f>
        <v>5</v>
      </c>
      <c r="K5" s="11">
        <f>+VLOOKUP(AD2,A878:AG890,8,0)</f>
        <v>6</v>
      </c>
      <c r="L5" s="11">
        <f>+VLOOKUP(AD2,A878:AG890,9,0)</f>
        <v>7</v>
      </c>
      <c r="M5" s="11">
        <f>+VLOOKUP(AD2,A878:AG890,10,0)</f>
        <v>8</v>
      </c>
      <c r="N5" s="11">
        <f>+VLOOKUP(AD2,A878:AG890,11,0)</f>
        <v>9</v>
      </c>
      <c r="O5" s="11">
        <f>+VLOOKUP(AD2,A878:AG890,12,0)</f>
        <v>10</v>
      </c>
      <c r="P5" s="11">
        <f>+VLOOKUP(AD2,A878:AG890,13,0)</f>
        <v>11</v>
      </c>
      <c r="Q5" s="11">
        <f>+VLOOKUP(AD2,A878:AG890,14,0)</f>
        <v>12</v>
      </c>
      <c r="R5" s="11">
        <f>+VLOOKUP(AD2,A878:AG890,15,0)</f>
        <v>13</v>
      </c>
      <c r="S5" s="11">
        <f>+VLOOKUP(AD2,A878:AG890,16,0)</f>
        <v>14</v>
      </c>
      <c r="T5" s="11">
        <f>+VLOOKUP(AD2,A878:AG890,17,0)</f>
        <v>15</v>
      </c>
      <c r="U5" s="11">
        <f>+VLOOKUP(AD2,A878:AG890,18,0)</f>
        <v>16</v>
      </c>
      <c r="V5" s="11">
        <f>+VLOOKUP(AD2,A878:AG890,19,0)</f>
        <v>17</v>
      </c>
      <c r="W5" s="11">
        <f>+VLOOKUP(AD2,A878:AG890,20,0)</f>
        <v>18</v>
      </c>
      <c r="X5" s="11">
        <f>+VLOOKUP(AD2,A878:AG890,21,0)</f>
        <v>19</v>
      </c>
      <c r="Y5" s="11">
        <f>+VLOOKUP(AD2,A878:AG890,22,0)</f>
        <v>20</v>
      </c>
      <c r="Z5" s="11">
        <f>+VLOOKUP(AD2,A878:AG890,23,0)</f>
        <v>21</v>
      </c>
      <c r="AA5" s="11">
        <f>+VLOOKUP(AD2,A878:AG890,24,0)</f>
        <v>22</v>
      </c>
      <c r="AB5" s="11">
        <f>+VLOOKUP(AD2,A878:AG890,25,0)</f>
        <v>23</v>
      </c>
      <c r="AC5" s="11">
        <f>+VLOOKUP(AD2,A878:AG890,26,0)</f>
        <v>24</v>
      </c>
      <c r="AD5" s="11">
        <f>+VLOOKUP(AD2,A878:AG890,27,0)</f>
        <v>25</v>
      </c>
      <c r="AE5" s="11">
        <f>+VLOOKUP(AD2,A878:AG890,28,0)</f>
        <v>26</v>
      </c>
      <c r="AF5" s="11">
        <f>+VLOOKUP(AD2,A878:AG890,29,0)</f>
        <v>27</v>
      </c>
      <c r="AG5" s="11">
        <f>+VLOOKUP(AD2,A878:AG890,30,0)</f>
        <v>28</v>
      </c>
      <c r="AH5" s="11">
        <f>+VLOOKUP(AD2,A878:AG890,31,0)</f>
        <v>29</v>
      </c>
      <c r="AI5" s="11">
        <f>+VLOOKUP(AD2,A878:AG890,32,0)</f>
        <v>30</v>
      </c>
      <c r="AJ5" s="11">
        <f>+VLOOKUP(AD2,A878:AG890,33,0)</f>
        <v>31</v>
      </c>
      <c r="AK5" s="69" t="s">
        <v>92</v>
      </c>
      <c r="AL5" s="69"/>
      <c r="AM5" s="70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9" t="s">
        <v>1</v>
      </c>
      <c r="B6" s="100" t="str">
        <f>+GİRİŞ!A2</f>
        <v>AHMET YASİN KOŞAR</v>
      </c>
      <c r="C6" s="100" t="str">
        <f>+GİRİŞ!B2</f>
        <v>Türkçe</v>
      </c>
      <c r="D6" s="100" t="str">
        <f>+GİRİŞ!C2</f>
        <v>Mevlana Ortaokulu</v>
      </c>
      <c r="E6" s="54" t="s">
        <v>51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59">
        <f>+SUM(F6:AJ6)</f>
        <v>0</v>
      </c>
      <c r="AL6" s="101">
        <f>+SUM(AK6:AK11)</f>
        <v>0</v>
      </c>
      <c r="AM6" s="102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9"/>
      <c r="B7" s="100"/>
      <c r="C7" s="100"/>
      <c r="D7" s="100"/>
      <c r="E7" s="55" t="s">
        <v>52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59">
        <f aca="true" t="shared" si="0" ref="AK7:AK17">SUM(F7:AJ7)</f>
        <v>0</v>
      </c>
      <c r="AL7" s="101"/>
      <c r="AM7" s="102"/>
      <c r="AN7" s="8"/>
      <c r="AO7" s="98"/>
      <c r="AP7" s="98"/>
      <c r="AQ7" s="98"/>
      <c r="AR7" s="98"/>
      <c r="AS7" s="98"/>
      <c r="AT7" s="98"/>
      <c r="AU7" s="98"/>
      <c r="AV7" s="98"/>
      <c r="AW7" s="9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9"/>
      <c r="B8" s="100"/>
      <c r="C8" s="100"/>
      <c r="D8" s="100"/>
      <c r="E8" s="55" t="s">
        <v>53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59">
        <f t="shared" si="0"/>
        <v>0</v>
      </c>
      <c r="AL8" s="101"/>
      <c r="AM8" s="102"/>
      <c r="AN8" s="8"/>
      <c r="AO8" s="98"/>
      <c r="AP8" s="98"/>
      <c r="AQ8" s="98"/>
      <c r="AR8" s="98"/>
      <c r="AS8" s="98"/>
      <c r="AT8" s="98"/>
      <c r="AU8" s="98"/>
      <c r="AV8" s="98"/>
      <c r="AW8" s="9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9"/>
      <c r="B9" s="100"/>
      <c r="C9" s="100"/>
      <c r="D9" s="100"/>
      <c r="E9" s="56" t="s">
        <v>54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59">
        <f t="shared" si="0"/>
        <v>0</v>
      </c>
      <c r="AL9" s="101"/>
      <c r="AM9" s="102"/>
      <c r="AN9" s="8"/>
      <c r="AO9" s="98"/>
      <c r="AP9" s="98"/>
      <c r="AQ9" s="98"/>
      <c r="AR9" s="98"/>
      <c r="AS9" s="98"/>
      <c r="AT9" s="98"/>
      <c r="AU9" s="98"/>
      <c r="AV9" s="98"/>
      <c r="AW9" s="9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9"/>
      <c r="B10" s="100"/>
      <c r="C10" s="100"/>
      <c r="D10" s="100"/>
      <c r="E10" s="55" t="s">
        <v>55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59">
        <f t="shared" si="0"/>
        <v>0</v>
      </c>
      <c r="AL10" s="101"/>
      <c r="AM10" s="102"/>
      <c r="AN10" s="8"/>
      <c r="AO10" s="98"/>
      <c r="AP10" s="98"/>
      <c r="AQ10" s="98"/>
      <c r="AR10" s="98"/>
      <c r="AS10" s="98"/>
      <c r="AT10" s="98"/>
      <c r="AU10" s="98"/>
      <c r="AV10" s="98"/>
      <c r="AW10" s="9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9"/>
      <c r="B11" s="100"/>
      <c r="C11" s="100"/>
      <c r="D11" s="100"/>
      <c r="E11" s="57" t="s">
        <v>56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59">
        <f t="shared" si="0"/>
        <v>0</v>
      </c>
      <c r="AL11" s="101"/>
      <c r="AM11" s="102"/>
      <c r="AN11" s="8"/>
      <c r="AO11" s="98"/>
      <c r="AP11" s="98"/>
      <c r="AQ11" s="98"/>
      <c r="AR11" s="98"/>
      <c r="AS11" s="98"/>
      <c r="AT11" s="98"/>
      <c r="AU11" s="98"/>
      <c r="AV11" s="98"/>
      <c r="AW11" s="9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9"/>
      <c r="B12" s="100"/>
      <c r="C12" s="100"/>
      <c r="D12" s="100"/>
      <c r="E12" s="55" t="s">
        <v>57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60">
        <f t="shared" si="0"/>
        <v>0</v>
      </c>
      <c r="AL12" s="61">
        <f>+AK12</f>
        <v>0</v>
      </c>
      <c r="AM12" s="102"/>
      <c r="AN12" s="8"/>
      <c r="AO12" s="98"/>
      <c r="AP12" s="98"/>
      <c r="AQ12" s="98"/>
      <c r="AR12" s="98"/>
      <c r="AS12" s="98"/>
      <c r="AT12" s="98"/>
      <c r="AU12" s="98"/>
      <c r="AV12" s="98"/>
      <c r="AW12" s="9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9"/>
      <c r="B13" s="100"/>
      <c r="C13" s="100"/>
      <c r="D13" s="100"/>
      <c r="E13" s="55" t="s">
        <v>58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62">
        <f t="shared" si="0"/>
        <v>0</v>
      </c>
      <c r="AL13" s="61">
        <f>+AK13</f>
        <v>0</v>
      </c>
      <c r="AM13" s="102"/>
      <c r="AN13" s="8"/>
      <c r="AO13" s="98"/>
      <c r="AP13" s="98"/>
      <c r="AQ13" s="98"/>
      <c r="AR13" s="98"/>
      <c r="AS13" s="98"/>
      <c r="AT13" s="98"/>
      <c r="AU13" s="98"/>
      <c r="AV13" s="98"/>
      <c r="AW13" s="9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9"/>
      <c r="B14" s="100"/>
      <c r="C14" s="100"/>
      <c r="D14" s="100"/>
      <c r="E14" s="55" t="s">
        <v>59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63">
        <f t="shared" si="0"/>
        <v>0</v>
      </c>
      <c r="AL14" s="64">
        <f>+AK14</f>
        <v>0</v>
      </c>
      <c r="AM14" s="102"/>
      <c r="AN14" s="8"/>
      <c r="AO14" s="98"/>
      <c r="AP14" s="98"/>
      <c r="AQ14" s="98"/>
      <c r="AR14" s="98"/>
      <c r="AS14" s="98"/>
      <c r="AT14" s="98"/>
      <c r="AU14" s="98"/>
      <c r="AV14" s="98"/>
      <c r="AW14" s="9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9"/>
      <c r="B15" s="100"/>
      <c r="C15" s="100"/>
      <c r="D15" s="100"/>
      <c r="E15" s="55" t="s">
        <v>60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65">
        <f t="shared" si="0"/>
        <v>0</v>
      </c>
      <c r="AL15" s="101">
        <f>+SUM(AK15:AK17)</f>
        <v>0</v>
      </c>
      <c r="AM15" s="102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9"/>
      <c r="B16" s="100"/>
      <c r="C16" s="100"/>
      <c r="D16" s="100"/>
      <c r="E16" s="55" t="s">
        <v>61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65">
        <f t="shared" si="0"/>
        <v>0</v>
      </c>
      <c r="AL16" s="101"/>
      <c r="AM16" s="102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9"/>
      <c r="B17" s="100"/>
      <c r="C17" s="100"/>
      <c r="D17" s="100"/>
      <c r="E17" s="58" t="s">
        <v>89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65">
        <f t="shared" si="0"/>
        <v>0</v>
      </c>
      <c r="AL17" s="101"/>
      <c r="AM17" s="102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9" t="s">
        <v>0</v>
      </c>
      <c r="B18" s="100" t="str">
        <f>+GİRİŞ!A3</f>
        <v>AYDIN DAĞDELEN</v>
      </c>
      <c r="C18" s="100" t="str">
        <f>+GİRİŞ!B3</f>
        <v>Matematik</v>
      </c>
      <c r="D18" s="100" t="str">
        <f>+GİRİŞ!C3</f>
        <v>Mevlana Ortaokulu</v>
      </c>
      <c r="E18" s="54" t="s">
        <v>51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59">
        <f>+SUM(F18:AJ18)</f>
        <v>0</v>
      </c>
      <c r="AL18" s="101">
        <f>+SUM(AK18:AK23)</f>
        <v>0</v>
      </c>
      <c r="AM18" s="102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9"/>
      <c r="B19" s="100"/>
      <c r="C19" s="100"/>
      <c r="D19" s="100"/>
      <c r="E19" s="55" t="s">
        <v>52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59">
        <f aca="true" t="shared" si="1" ref="AK19:AK29">SUM(F19:AJ19)</f>
        <v>0</v>
      </c>
      <c r="AL19" s="101"/>
      <c r="AM19" s="102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9"/>
      <c r="B20" s="100"/>
      <c r="C20" s="100"/>
      <c r="D20" s="100"/>
      <c r="E20" s="55" t="s">
        <v>53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59">
        <f t="shared" si="1"/>
        <v>0</v>
      </c>
      <c r="AL20" s="101"/>
      <c r="AM20" s="102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9"/>
      <c r="B21" s="100"/>
      <c r="C21" s="100"/>
      <c r="D21" s="100"/>
      <c r="E21" s="56" t="s">
        <v>54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59">
        <f t="shared" si="1"/>
        <v>0</v>
      </c>
      <c r="AL21" s="101"/>
      <c r="AM21" s="102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9"/>
      <c r="B22" s="100"/>
      <c r="C22" s="100"/>
      <c r="D22" s="100"/>
      <c r="E22" s="55" t="s">
        <v>55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59">
        <f t="shared" si="1"/>
        <v>0</v>
      </c>
      <c r="AL22" s="101"/>
      <c r="AM22" s="102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9"/>
      <c r="B23" s="100"/>
      <c r="C23" s="100"/>
      <c r="D23" s="100"/>
      <c r="E23" s="57" t="s">
        <v>56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59">
        <f t="shared" si="1"/>
        <v>0</v>
      </c>
      <c r="AL23" s="101"/>
      <c r="AM23" s="102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9"/>
      <c r="B24" s="100"/>
      <c r="C24" s="100"/>
      <c r="D24" s="100"/>
      <c r="E24" s="55" t="s">
        <v>57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60">
        <f t="shared" si="1"/>
        <v>0</v>
      </c>
      <c r="AL24" s="61">
        <f>+AK24</f>
        <v>0</v>
      </c>
      <c r="AM24" s="102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9"/>
      <c r="B25" s="100"/>
      <c r="C25" s="100"/>
      <c r="D25" s="100"/>
      <c r="E25" s="55" t="s">
        <v>58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62">
        <f t="shared" si="1"/>
        <v>0</v>
      </c>
      <c r="AL25" s="61">
        <f>+AK25</f>
        <v>0</v>
      </c>
      <c r="AM25" s="102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9"/>
      <c r="B26" s="100"/>
      <c r="C26" s="100"/>
      <c r="D26" s="100"/>
      <c r="E26" s="55" t="s">
        <v>59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3">
        <f t="shared" si="1"/>
        <v>0</v>
      </c>
      <c r="AL26" s="64">
        <f>+AK26</f>
        <v>0</v>
      </c>
      <c r="AM26" s="102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9"/>
      <c r="B27" s="100"/>
      <c r="C27" s="100"/>
      <c r="D27" s="100"/>
      <c r="E27" s="55" t="s">
        <v>60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5">
        <f t="shared" si="1"/>
        <v>0</v>
      </c>
      <c r="AL27" s="101">
        <f>+SUM(AK27:AK29)</f>
        <v>0</v>
      </c>
      <c r="AM27" s="102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9"/>
      <c r="B28" s="100"/>
      <c r="C28" s="100"/>
      <c r="D28" s="100"/>
      <c r="E28" s="55" t="s">
        <v>61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65">
        <f t="shared" si="1"/>
        <v>0</v>
      </c>
      <c r="AL28" s="101"/>
      <c r="AM28" s="102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9"/>
      <c r="B29" s="100"/>
      <c r="C29" s="100"/>
      <c r="D29" s="100"/>
      <c r="E29" s="58" t="s">
        <v>89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5">
        <f t="shared" si="1"/>
        <v>0</v>
      </c>
      <c r="AL29" s="101"/>
      <c r="AM29" s="102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9" t="s">
        <v>5</v>
      </c>
      <c r="B30" s="100" t="str">
        <f>+GİRİŞ!A4</f>
        <v>DERYA GÜNEŞ VAROL</v>
      </c>
      <c r="C30" s="100" t="str">
        <f>+GİRİŞ!B4</f>
        <v>İngilizce</v>
      </c>
      <c r="D30" s="100" t="str">
        <f>+GİRİŞ!C4</f>
        <v>Mevlana Ortaokulu</v>
      </c>
      <c r="E30" s="54" t="s">
        <v>51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59">
        <f>+SUM(F30:AJ30)</f>
        <v>0</v>
      </c>
      <c r="AL30" s="101">
        <f>+SUM(AK30:AK35)</f>
        <v>0</v>
      </c>
      <c r="AM30" s="102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9"/>
      <c r="B31" s="100"/>
      <c r="C31" s="100"/>
      <c r="D31" s="100"/>
      <c r="E31" s="55" t="s">
        <v>52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59">
        <f aca="true" t="shared" si="2" ref="AK31:AK41">SUM(F31:AJ31)</f>
        <v>0</v>
      </c>
      <c r="AL31" s="101"/>
      <c r="AM31" s="102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9"/>
      <c r="B32" s="100"/>
      <c r="C32" s="100"/>
      <c r="D32" s="100"/>
      <c r="E32" s="55" t="s">
        <v>53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59">
        <f t="shared" si="2"/>
        <v>0</v>
      </c>
      <c r="AL32" s="101"/>
      <c r="AM32" s="102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9"/>
      <c r="B33" s="100"/>
      <c r="C33" s="100"/>
      <c r="D33" s="100"/>
      <c r="E33" s="56" t="s">
        <v>54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59">
        <f t="shared" si="2"/>
        <v>0</v>
      </c>
      <c r="AL33" s="101"/>
      <c r="AM33" s="102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9"/>
      <c r="B34" s="100"/>
      <c r="C34" s="100"/>
      <c r="D34" s="100"/>
      <c r="E34" s="55" t="s">
        <v>55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59">
        <f t="shared" si="2"/>
        <v>0</v>
      </c>
      <c r="AL34" s="101"/>
      <c r="AM34" s="102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9"/>
      <c r="B35" s="100"/>
      <c r="C35" s="100"/>
      <c r="D35" s="100"/>
      <c r="E35" s="57" t="s">
        <v>56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59">
        <f t="shared" si="2"/>
        <v>0</v>
      </c>
      <c r="AL35" s="101"/>
      <c r="AM35" s="102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9"/>
      <c r="B36" s="100"/>
      <c r="C36" s="100"/>
      <c r="D36" s="100"/>
      <c r="E36" s="55" t="s">
        <v>57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60">
        <f t="shared" si="2"/>
        <v>0</v>
      </c>
      <c r="AL36" s="61">
        <f>+AK36</f>
        <v>0</v>
      </c>
      <c r="AM36" s="102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9"/>
      <c r="B37" s="100"/>
      <c r="C37" s="100"/>
      <c r="D37" s="100"/>
      <c r="E37" s="55" t="s">
        <v>58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62">
        <f t="shared" si="2"/>
        <v>0</v>
      </c>
      <c r="AL37" s="61">
        <f>+AK37</f>
        <v>0</v>
      </c>
      <c r="AM37" s="102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9"/>
      <c r="B38" s="100"/>
      <c r="C38" s="100"/>
      <c r="D38" s="100"/>
      <c r="E38" s="55" t="s">
        <v>59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63">
        <f t="shared" si="2"/>
        <v>0</v>
      </c>
      <c r="AL38" s="64">
        <f>+AK38</f>
        <v>0</v>
      </c>
      <c r="AM38" s="102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9"/>
      <c r="B39" s="100"/>
      <c r="C39" s="100"/>
      <c r="D39" s="100"/>
      <c r="E39" s="55" t="s">
        <v>60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65">
        <f t="shared" si="2"/>
        <v>0</v>
      </c>
      <c r="AL39" s="101">
        <f>+SUM(AK39:AK41)</f>
        <v>0</v>
      </c>
      <c r="AM39" s="102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9"/>
      <c r="B40" s="100"/>
      <c r="C40" s="100"/>
      <c r="D40" s="100"/>
      <c r="E40" s="55" t="s">
        <v>61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65">
        <f t="shared" si="2"/>
        <v>0</v>
      </c>
      <c r="AL40" s="101"/>
      <c r="AM40" s="102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9"/>
      <c r="B41" s="100"/>
      <c r="C41" s="100"/>
      <c r="D41" s="100"/>
      <c r="E41" s="58" t="s">
        <v>89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65">
        <f t="shared" si="2"/>
        <v>0</v>
      </c>
      <c r="AL41" s="101"/>
      <c r="AM41" s="102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9" t="s">
        <v>6</v>
      </c>
      <c r="B42" s="100" t="str">
        <f>+GİRİŞ!A5</f>
        <v>DİLAN KILIÇ</v>
      </c>
      <c r="C42" s="100" t="str">
        <f>+GİRİŞ!B5</f>
        <v>Din Kültürü ve Ahlak Bilgisi</v>
      </c>
      <c r="D42" s="100" t="str">
        <f>+GİRİŞ!C5</f>
        <v>Şehit Murat Yıldırım Mesleki ve Teknik Anadolu Lisesi</v>
      </c>
      <c r="E42" s="54" t="s">
        <v>51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59">
        <f>+SUM(F42:AJ42)</f>
        <v>0</v>
      </c>
      <c r="AL42" s="101">
        <f>+SUM(AK42:AK47)</f>
        <v>0</v>
      </c>
      <c r="AM42" s="102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9"/>
      <c r="B43" s="100"/>
      <c r="C43" s="100"/>
      <c r="D43" s="100"/>
      <c r="E43" s="55" t="s">
        <v>52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59">
        <f aca="true" t="shared" si="3" ref="AK43:AK53">SUM(F43:AJ43)</f>
        <v>0</v>
      </c>
      <c r="AL43" s="101"/>
      <c r="AM43" s="102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9"/>
      <c r="B44" s="100"/>
      <c r="C44" s="100"/>
      <c r="D44" s="100"/>
      <c r="E44" s="55" t="s">
        <v>53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59">
        <f t="shared" si="3"/>
        <v>0</v>
      </c>
      <c r="AL44" s="101"/>
      <c r="AM44" s="102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9"/>
      <c r="B45" s="100"/>
      <c r="C45" s="100"/>
      <c r="D45" s="100"/>
      <c r="E45" s="56" t="s">
        <v>54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9">
        <f t="shared" si="3"/>
        <v>0</v>
      </c>
      <c r="AL45" s="101"/>
      <c r="AM45" s="102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9"/>
      <c r="B46" s="100"/>
      <c r="C46" s="100"/>
      <c r="D46" s="100"/>
      <c r="E46" s="55" t="s">
        <v>55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9">
        <f t="shared" si="3"/>
        <v>0</v>
      </c>
      <c r="AL46" s="101"/>
      <c r="AM46" s="102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9"/>
      <c r="B47" s="100"/>
      <c r="C47" s="100"/>
      <c r="D47" s="100"/>
      <c r="E47" s="57" t="s">
        <v>56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59">
        <f t="shared" si="3"/>
        <v>0</v>
      </c>
      <c r="AL47" s="101"/>
      <c r="AM47" s="102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9"/>
      <c r="B48" s="100"/>
      <c r="C48" s="100"/>
      <c r="D48" s="100"/>
      <c r="E48" s="55" t="s">
        <v>57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60">
        <f t="shared" si="3"/>
        <v>0</v>
      </c>
      <c r="AL48" s="61">
        <f>+AK48</f>
        <v>0</v>
      </c>
      <c r="AM48" s="102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9"/>
      <c r="B49" s="100"/>
      <c r="C49" s="100"/>
      <c r="D49" s="100"/>
      <c r="E49" s="55" t="s">
        <v>58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62">
        <f t="shared" si="3"/>
        <v>0</v>
      </c>
      <c r="AL49" s="61">
        <f>+AK49</f>
        <v>0</v>
      </c>
      <c r="AM49" s="102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9"/>
      <c r="B50" s="100"/>
      <c r="C50" s="100"/>
      <c r="D50" s="100"/>
      <c r="E50" s="55" t="s">
        <v>59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63">
        <f t="shared" si="3"/>
        <v>0</v>
      </c>
      <c r="AL50" s="64">
        <f>+AK50</f>
        <v>0</v>
      </c>
      <c r="AM50" s="102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9"/>
      <c r="B51" s="100"/>
      <c r="C51" s="100"/>
      <c r="D51" s="100"/>
      <c r="E51" s="55" t="s">
        <v>60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65">
        <f t="shared" si="3"/>
        <v>0</v>
      </c>
      <c r="AL51" s="101">
        <f>+SUM(AK51:AK53)</f>
        <v>0</v>
      </c>
      <c r="AM51" s="102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9"/>
      <c r="B52" s="100"/>
      <c r="C52" s="100"/>
      <c r="D52" s="100"/>
      <c r="E52" s="55" t="s">
        <v>61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5">
        <f t="shared" si="3"/>
        <v>0</v>
      </c>
      <c r="AL52" s="101"/>
      <c r="AM52" s="102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9"/>
      <c r="B53" s="100"/>
      <c r="C53" s="100"/>
      <c r="D53" s="100"/>
      <c r="E53" s="58" t="s">
        <v>89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65">
        <f t="shared" si="3"/>
        <v>0</v>
      </c>
      <c r="AL53" s="101"/>
      <c r="AM53" s="102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9" t="s">
        <v>7</v>
      </c>
      <c r="B54" s="100" t="str">
        <f>+GİRİŞ!A6</f>
        <v>EDANUR GÖÇER</v>
      </c>
      <c r="C54" s="100">
        <f>+GİRİŞ!B6</f>
        <v>0</v>
      </c>
      <c r="D54" s="100" t="str">
        <f>+GİRİŞ!C6</f>
        <v>Mevlana Ortaokulu</v>
      </c>
      <c r="E54" s="54" t="s">
        <v>51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59">
        <f>+SUM(F54:AJ54)</f>
        <v>0</v>
      </c>
      <c r="AL54" s="101">
        <f>+SUM(AK54:AK59)</f>
        <v>0</v>
      </c>
      <c r="AM54" s="102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9"/>
      <c r="B55" s="100"/>
      <c r="C55" s="100"/>
      <c r="D55" s="100"/>
      <c r="E55" s="55" t="s">
        <v>52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59">
        <f aca="true" t="shared" si="4" ref="AK55:AK65">SUM(F55:AJ55)</f>
        <v>0</v>
      </c>
      <c r="AL55" s="101"/>
      <c r="AM55" s="102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9"/>
      <c r="B56" s="100"/>
      <c r="C56" s="100"/>
      <c r="D56" s="100"/>
      <c r="E56" s="55" t="s">
        <v>53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59">
        <f t="shared" si="4"/>
        <v>0</v>
      </c>
      <c r="AL56" s="101"/>
      <c r="AM56" s="102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9"/>
      <c r="B57" s="100"/>
      <c r="C57" s="100"/>
      <c r="D57" s="100"/>
      <c r="E57" s="56" t="s">
        <v>54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59">
        <f t="shared" si="4"/>
        <v>0</v>
      </c>
      <c r="AL57" s="101"/>
      <c r="AM57" s="102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9"/>
      <c r="B58" s="100"/>
      <c r="C58" s="100"/>
      <c r="D58" s="100"/>
      <c r="E58" s="55" t="s">
        <v>55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59">
        <f t="shared" si="4"/>
        <v>0</v>
      </c>
      <c r="AL58" s="101"/>
      <c r="AM58" s="102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9"/>
      <c r="B59" s="100"/>
      <c r="C59" s="100"/>
      <c r="D59" s="100"/>
      <c r="E59" s="57" t="s">
        <v>56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59">
        <f t="shared" si="4"/>
        <v>0</v>
      </c>
      <c r="AL59" s="101"/>
      <c r="AM59" s="102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9"/>
      <c r="B60" s="100"/>
      <c r="C60" s="100"/>
      <c r="D60" s="100"/>
      <c r="E60" s="55" t="s">
        <v>57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0">
        <f t="shared" si="4"/>
        <v>0</v>
      </c>
      <c r="AL60" s="61">
        <f>+AK60</f>
        <v>0</v>
      </c>
      <c r="AM60" s="102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9"/>
      <c r="B61" s="100"/>
      <c r="C61" s="100"/>
      <c r="D61" s="100"/>
      <c r="E61" s="55" t="s">
        <v>58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>
        <f t="shared" si="4"/>
        <v>0</v>
      </c>
      <c r="AL61" s="61">
        <f>+AK61</f>
        <v>0</v>
      </c>
      <c r="AM61" s="102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9"/>
      <c r="B62" s="100"/>
      <c r="C62" s="100"/>
      <c r="D62" s="100"/>
      <c r="E62" s="55" t="s">
        <v>59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3">
        <f t="shared" si="4"/>
        <v>0</v>
      </c>
      <c r="AL62" s="64">
        <f>+AK62</f>
        <v>0</v>
      </c>
      <c r="AM62" s="102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9"/>
      <c r="B63" s="100"/>
      <c r="C63" s="100"/>
      <c r="D63" s="100"/>
      <c r="E63" s="55" t="s">
        <v>60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5">
        <f t="shared" si="4"/>
        <v>0</v>
      </c>
      <c r="AL63" s="101">
        <f>+SUM(AK63:AK65)</f>
        <v>0</v>
      </c>
      <c r="AM63" s="102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9"/>
      <c r="B64" s="100"/>
      <c r="C64" s="100"/>
      <c r="D64" s="100"/>
      <c r="E64" s="55" t="s">
        <v>61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5">
        <f t="shared" si="4"/>
        <v>0</v>
      </c>
      <c r="AL64" s="101"/>
      <c r="AM64" s="102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9"/>
      <c r="B65" s="100"/>
      <c r="C65" s="100"/>
      <c r="D65" s="100"/>
      <c r="E65" s="58" t="s">
        <v>89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5">
        <f t="shared" si="4"/>
        <v>0</v>
      </c>
      <c r="AL65" s="101"/>
      <c r="AM65" s="102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99" t="s">
        <v>8</v>
      </c>
      <c r="B66" s="100" t="str">
        <f>+GİRİŞ!A7</f>
        <v>ESMEHAN YILDIRIM</v>
      </c>
      <c r="C66" s="100">
        <f>+GİRİŞ!B7</f>
        <v>0</v>
      </c>
      <c r="D66" s="100" t="str">
        <f>+GİRİŞ!C7</f>
        <v>Mevlana Ortaokulu</v>
      </c>
      <c r="E66" s="54" t="s">
        <v>51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59">
        <f>+SUM(F66:AJ66)</f>
        <v>0</v>
      </c>
      <c r="AL66" s="101">
        <f>+SUM(AK66:AK71)</f>
        <v>0</v>
      </c>
      <c r="AM66" s="102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99"/>
      <c r="B67" s="100"/>
      <c r="C67" s="100"/>
      <c r="D67" s="100"/>
      <c r="E67" s="55" t="s">
        <v>52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59">
        <f aca="true" t="shared" si="5" ref="AK67:AK77">SUM(F67:AJ67)</f>
        <v>0</v>
      </c>
      <c r="AL67" s="101"/>
      <c r="AM67" s="102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99"/>
      <c r="B68" s="100"/>
      <c r="C68" s="100"/>
      <c r="D68" s="100"/>
      <c r="E68" s="55" t="s">
        <v>53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59">
        <f t="shared" si="5"/>
        <v>0</v>
      </c>
      <c r="AL68" s="101"/>
      <c r="AM68" s="102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99"/>
      <c r="B69" s="100"/>
      <c r="C69" s="100"/>
      <c r="D69" s="100"/>
      <c r="E69" s="56" t="s">
        <v>54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59">
        <f t="shared" si="5"/>
        <v>0</v>
      </c>
      <c r="AL69" s="101"/>
      <c r="AM69" s="102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99"/>
      <c r="B70" s="100"/>
      <c r="C70" s="100"/>
      <c r="D70" s="100"/>
      <c r="E70" s="55" t="s">
        <v>55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59">
        <f t="shared" si="5"/>
        <v>0</v>
      </c>
      <c r="AL70" s="101"/>
      <c r="AM70" s="102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99"/>
      <c r="B71" s="100"/>
      <c r="C71" s="100"/>
      <c r="D71" s="100"/>
      <c r="E71" s="57" t="s">
        <v>56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59">
        <f t="shared" si="5"/>
        <v>0</v>
      </c>
      <c r="AL71" s="101"/>
      <c r="AM71" s="102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99"/>
      <c r="B72" s="100"/>
      <c r="C72" s="100"/>
      <c r="D72" s="100"/>
      <c r="E72" s="55" t="s">
        <v>57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0">
        <f t="shared" si="5"/>
        <v>0</v>
      </c>
      <c r="AL72" s="61">
        <f>+AK72</f>
        <v>0</v>
      </c>
      <c r="AM72" s="102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99"/>
      <c r="B73" s="100"/>
      <c r="C73" s="100"/>
      <c r="D73" s="100"/>
      <c r="E73" s="55" t="s">
        <v>58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2">
        <f t="shared" si="5"/>
        <v>0</v>
      </c>
      <c r="AL73" s="61">
        <f>+AK73</f>
        <v>0</v>
      </c>
      <c r="AM73" s="102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99"/>
      <c r="B74" s="100"/>
      <c r="C74" s="100"/>
      <c r="D74" s="100"/>
      <c r="E74" s="55" t="s">
        <v>59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3">
        <f t="shared" si="5"/>
        <v>0</v>
      </c>
      <c r="AL74" s="64">
        <f>+AK74</f>
        <v>0</v>
      </c>
      <c r="AM74" s="102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99"/>
      <c r="B75" s="100"/>
      <c r="C75" s="100"/>
      <c r="D75" s="100"/>
      <c r="E75" s="55" t="s">
        <v>60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65">
        <f t="shared" si="5"/>
        <v>0</v>
      </c>
      <c r="AL75" s="101">
        <f>+SUM(AK75:AK77)</f>
        <v>0</v>
      </c>
      <c r="AM75" s="102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99"/>
      <c r="B76" s="100"/>
      <c r="C76" s="100"/>
      <c r="D76" s="100"/>
      <c r="E76" s="55" t="s">
        <v>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65">
        <f t="shared" si="5"/>
        <v>0</v>
      </c>
      <c r="AL76" s="101"/>
      <c r="AM76" s="102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99"/>
      <c r="B77" s="100"/>
      <c r="C77" s="100"/>
      <c r="D77" s="100"/>
      <c r="E77" s="58" t="s">
        <v>89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65">
        <f t="shared" si="5"/>
        <v>0</v>
      </c>
      <c r="AL77" s="101"/>
      <c r="AM77" s="102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99" t="s">
        <v>9</v>
      </c>
      <c r="B78" s="100" t="str">
        <f>+GİRİŞ!A8</f>
        <v>MAHMUT KAYA</v>
      </c>
      <c r="C78" s="100">
        <f>+GİRİŞ!B8</f>
        <v>0</v>
      </c>
      <c r="D78" s="100" t="str">
        <f>+GİRİŞ!C8</f>
        <v>Mevlana Ortaokulu</v>
      </c>
      <c r="E78" s="54" t="s">
        <v>51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59">
        <f>+SUM(F78:AJ78)</f>
        <v>0</v>
      </c>
      <c r="AL78" s="101">
        <f>+SUM(AK78:AK83)</f>
        <v>0</v>
      </c>
      <c r="AM78" s="102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99"/>
      <c r="B79" s="100"/>
      <c r="C79" s="100"/>
      <c r="D79" s="100"/>
      <c r="E79" s="55" t="s">
        <v>52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59">
        <f aca="true" t="shared" si="6" ref="AK79:AK89">SUM(F79:AJ79)</f>
        <v>0</v>
      </c>
      <c r="AL79" s="101"/>
      <c r="AM79" s="102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99"/>
      <c r="B80" s="100"/>
      <c r="C80" s="100"/>
      <c r="D80" s="100"/>
      <c r="E80" s="55" t="s">
        <v>53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59">
        <f t="shared" si="6"/>
        <v>0</v>
      </c>
      <c r="AL80" s="101"/>
      <c r="AM80" s="102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99"/>
      <c r="B81" s="100"/>
      <c r="C81" s="100"/>
      <c r="D81" s="100"/>
      <c r="E81" s="56" t="s">
        <v>54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59">
        <f t="shared" si="6"/>
        <v>0</v>
      </c>
      <c r="AL81" s="101"/>
      <c r="AM81" s="102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99"/>
      <c r="B82" s="100"/>
      <c r="C82" s="100"/>
      <c r="D82" s="100"/>
      <c r="E82" s="55" t="s">
        <v>55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59">
        <f t="shared" si="6"/>
        <v>0</v>
      </c>
      <c r="AL82" s="101"/>
      <c r="AM82" s="102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99"/>
      <c r="B83" s="100"/>
      <c r="C83" s="100"/>
      <c r="D83" s="100"/>
      <c r="E83" s="57" t="s">
        <v>56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59">
        <f t="shared" si="6"/>
        <v>0</v>
      </c>
      <c r="AL83" s="101"/>
      <c r="AM83" s="102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99"/>
      <c r="B84" s="100"/>
      <c r="C84" s="100"/>
      <c r="D84" s="100"/>
      <c r="E84" s="55" t="s">
        <v>57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60">
        <f t="shared" si="6"/>
        <v>0</v>
      </c>
      <c r="AL84" s="61">
        <f>+AK84</f>
        <v>0</v>
      </c>
      <c r="AM84" s="102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99"/>
      <c r="B85" s="100"/>
      <c r="C85" s="100"/>
      <c r="D85" s="100"/>
      <c r="E85" s="55" t="s">
        <v>58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>
        <f t="shared" si="6"/>
        <v>0</v>
      </c>
      <c r="AL85" s="61">
        <f>+AK85</f>
        <v>0</v>
      </c>
      <c r="AM85" s="102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99"/>
      <c r="B86" s="100"/>
      <c r="C86" s="100"/>
      <c r="D86" s="100"/>
      <c r="E86" s="55" t="s">
        <v>59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3">
        <f t="shared" si="6"/>
        <v>0</v>
      </c>
      <c r="AL86" s="64">
        <f>+AK86</f>
        <v>0</v>
      </c>
      <c r="AM86" s="102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99"/>
      <c r="B87" s="100"/>
      <c r="C87" s="100"/>
      <c r="D87" s="100"/>
      <c r="E87" s="55" t="s">
        <v>60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5">
        <f t="shared" si="6"/>
        <v>0</v>
      </c>
      <c r="AL87" s="101">
        <f>+SUM(AK87:AK89)</f>
        <v>0</v>
      </c>
      <c r="AM87" s="102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99"/>
      <c r="B88" s="100"/>
      <c r="C88" s="100"/>
      <c r="D88" s="100"/>
      <c r="E88" s="55" t="s">
        <v>61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5">
        <f t="shared" si="6"/>
        <v>0</v>
      </c>
      <c r="AL88" s="101"/>
      <c r="AM88" s="102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99"/>
      <c r="B89" s="100"/>
      <c r="C89" s="100"/>
      <c r="D89" s="100"/>
      <c r="E89" s="58" t="s">
        <v>89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5">
        <f t="shared" si="6"/>
        <v>0</v>
      </c>
      <c r="AL89" s="101"/>
      <c r="AM89" s="102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99" t="s">
        <v>10</v>
      </c>
      <c r="B90" s="100" t="str">
        <f>+GİRİŞ!A9</f>
        <v>MAHSUM DEMİRTAŞ</v>
      </c>
      <c r="C90" s="100">
        <f>+GİRİŞ!B9</f>
        <v>0</v>
      </c>
      <c r="D90" s="100" t="str">
        <f>+GİRİŞ!C9</f>
        <v>Mevlana Ortaokulu</v>
      </c>
      <c r="E90" s="54" t="s">
        <v>51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59">
        <f>+SUM(F90:AJ90)</f>
        <v>0</v>
      </c>
      <c r="AL90" s="101">
        <f>+SUM(AK90:AK95)</f>
        <v>0</v>
      </c>
      <c r="AM90" s="102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99"/>
      <c r="B91" s="100"/>
      <c r="C91" s="100"/>
      <c r="D91" s="100"/>
      <c r="E91" s="55" t="s">
        <v>52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59">
        <f aca="true" t="shared" si="7" ref="AK91:AK101">SUM(F91:AJ91)</f>
        <v>0</v>
      </c>
      <c r="AL91" s="101"/>
      <c r="AM91" s="102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99"/>
      <c r="B92" s="100"/>
      <c r="C92" s="100"/>
      <c r="D92" s="100"/>
      <c r="E92" s="55" t="s">
        <v>53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59">
        <f t="shared" si="7"/>
        <v>0</v>
      </c>
      <c r="AL92" s="101"/>
      <c r="AM92" s="102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99"/>
      <c r="B93" s="100"/>
      <c r="C93" s="100"/>
      <c r="D93" s="100"/>
      <c r="E93" s="56" t="s">
        <v>54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59">
        <f t="shared" si="7"/>
        <v>0</v>
      </c>
      <c r="AL93" s="101"/>
      <c r="AM93" s="102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99"/>
      <c r="B94" s="100"/>
      <c r="C94" s="100"/>
      <c r="D94" s="100"/>
      <c r="E94" s="55" t="s">
        <v>55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59">
        <f t="shared" si="7"/>
        <v>0</v>
      </c>
      <c r="AL94" s="101"/>
      <c r="AM94" s="102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99"/>
      <c r="B95" s="100"/>
      <c r="C95" s="100"/>
      <c r="D95" s="100"/>
      <c r="E95" s="57" t="s">
        <v>56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9">
        <f t="shared" si="7"/>
        <v>0</v>
      </c>
      <c r="AL95" s="101"/>
      <c r="AM95" s="102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99"/>
      <c r="B96" s="100"/>
      <c r="C96" s="100"/>
      <c r="D96" s="100"/>
      <c r="E96" s="55" t="s">
        <v>57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60">
        <f t="shared" si="7"/>
        <v>0</v>
      </c>
      <c r="AL96" s="61">
        <f>+AK96</f>
        <v>0</v>
      </c>
      <c r="AM96" s="102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99"/>
      <c r="B97" s="100"/>
      <c r="C97" s="100"/>
      <c r="D97" s="100"/>
      <c r="E97" s="55" t="s">
        <v>58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2">
        <f t="shared" si="7"/>
        <v>0</v>
      </c>
      <c r="AL97" s="61">
        <f>+AK97</f>
        <v>0</v>
      </c>
      <c r="AM97" s="102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99"/>
      <c r="B98" s="100"/>
      <c r="C98" s="100"/>
      <c r="D98" s="100"/>
      <c r="E98" s="55" t="s">
        <v>59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63">
        <f t="shared" si="7"/>
        <v>0</v>
      </c>
      <c r="AL98" s="64">
        <f>+AK98</f>
        <v>0</v>
      </c>
      <c r="AM98" s="102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99"/>
      <c r="B99" s="100"/>
      <c r="C99" s="100"/>
      <c r="D99" s="100"/>
      <c r="E99" s="55" t="s">
        <v>60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65">
        <f t="shared" si="7"/>
        <v>0</v>
      </c>
      <c r="AL99" s="101">
        <f>+SUM(AK99:AK101)</f>
        <v>0</v>
      </c>
      <c r="AM99" s="102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99"/>
      <c r="B100" s="100"/>
      <c r="C100" s="100"/>
      <c r="D100" s="100"/>
      <c r="E100" s="55" t="s">
        <v>61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65">
        <f t="shared" si="7"/>
        <v>0</v>
      </c>
      <c r="AL100" s="101"/>
      <c r="AM100" s="102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99"/>
      <c r="B101" s="100"/>
      <c r="C101" s="100"/>
      <c r="D101" s="100"/>
      <c r="E101" s="58" t="s">
        <v>89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65">
        <f t="shared" si="7"/>
        <v>0</v>
      </c>
      <c r="AL101" s="101"/>
      <c r="AM101" s="102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99" t="s">
        <v>11</v>
      </c>
      <c r="B102" s="100" t="str">
        <f>+GİRİŞ!A10</f>
        <v>MERVE ARIKAN</v>
      </c>
      <c r="C102" s="100">
        <f>+GİRİŞ!B10</f>
        <v>0</v>
      </c>
      <c r="D102" s="100" t="str">
        <f>+GİRİŞ!C10</f>
        <v>Mevlana Ortaokulu</v>
      </c>
      <c r="E102" s="54" t="s">
        <v>51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59">
        <f>+SUM(F102:AJ102)</f>
        <v>0</v>
      </c>
      <c r="AL102" s="101">
        <f>+SUM(AK102:AK107)</f>
        <v>0</v>
      </c>
      <c r="AM102" s="102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99"/>
      <c r="B103" s="100"/>
      <c r="C103" s="100"/>
      <c r="D103" s="100"/>
      <c r="E103" s="55" t="s">
        <v>52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59">
        <f aca="true" t="shared" si="8" ref="AK103:AK113">SUM(F103:AJ103)</f>
        <v>0</v>
      </c>
      <c r="AL103" s="101"/>
      <c r="AM103" s="102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99"/>
      <c r="B104" s="100"/>
      <c r="C104" s="100"/>
      <c r="D104" s="100"/>
      <c r="E104" s="55" t="s">
        <v>53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59">
        <f t="shared" si="8"/>
        <v>0</v>
      </c>
      <c r="AL104" s="101"/>
      <c r="AM104" s="102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99"/>
      <c r="B105" s="100"/>
      <c r="C105" s="100"/>
      <c r="D105" s="100"/>
      <c r="E105" s="56" t="s">
        <v>54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59">
        <f t="shared" si="8"/>
        <v>0</v>
      </c>
      <c r="AL105" s="101"/>
      <c r="AM105" s="102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99"/>
      <c r="B106" s="100"/>
      <c r="C106" s="100"/>
      <c r="D106" s="100"/>
      <c r="E106" s="55" t="s">
        <v>55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59">
        <f t="shared" si="8"/>
        <v>0</v>
      </c>
      <c r="AL106" s="101"/>
      <c r="AM106" s="102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99"/>
      <c r="B107" s="100"/>
      <c r="C107" s="100"/>
      <c r="D107" s="100"/>
      <c r="E107" s="57" t="s">
        <v>56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59">
        <f t="shared" si="8"/>
        <v>0</v>
      </c>
      <c r="AL107" s="101"/>
      <c r="AM107" s="102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99"/>
      <c r="B108" s="100"/>
      <c r="C108" s="100"/>
      <c r="D108" s="100"/>
      <c r="E108" s="55" t="s">
        <v>57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60">
        <f t="shared" si="8"/>
        <v>0</v>
      </c>
      <c r="AL108" s="61">
        <f>+AK108</f>
        <v>0</v>
      </c>
      <c r="AM108" s="102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99"/>
      <c r="B109" s="100"/>
      <c r="C109" s="100"/>
      <c r="D109" s="100"/>
      <c r="E109" s="55" t="s">
        <v>58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62">
        <f t="shared" si="8"/>
        <v>0</v>
      </c>
      <c r="AL109" s="61">
        <f>+AK109</f>
        <v>0</v>
      </c>
      <c r="AM109" s="102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99"/>
      <c r="B110" s="100"/>
      <c r="C110" s="100"/>
      <c r="D110" s="100"/>
      <c r="E110" s="55" t="s">
        <v>59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3">
        <f t="shared" si="8"/>
        <v>0</v>
      </c>
      <c r="AL110" s="64">
        <f>+AK110</f>
        <v>0</v>
      </c>
      <c r="AM110" s="102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99"/>
      <c r="B111" s="100"/>
      <c r="C111" s="100"/>
      <c r="D111" s="100"/>
      <c r="E111" s="55" t="s">
        <v>60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5">
        <f t="shared" si="8"/>
        <v>0</v>
      </c>
      <c r="AL111" s="101">
        <f>+SUM(AK111:AK113)</f>
        <v>0</v>
      </c>
      <c r="AM111" s="102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99"/>
      <c r="B112" s="100"/>
      <c r="C112" s="100"/>
      <c r="D112" s="100"/>
      <c r="E112" s="55" t="s">
        <v>61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5">
        <f t="shared" si="8"/>
        <v>0</v>
      </c>
      <c r="AL112" s="101"/>
      <c r="AM112" s="102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99"/>
      <c r="B113" s="100"/>
      <c r="C113" s="100"/>
      <c r="D113" s="100"/>
      <c r="E113" s="58" t="s">
        <v>89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5">
        <f t="shared" si="8"/>
        <v>0</v>
      </c>
      <c r="AL113" s="101"/>
      <c r="AM113" s="102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99" t="s">
        <v>12</v>
      </c>
      <c r="B114" s="100" t="str">
        <f>+GİRİŞ!A11</f>
        <v>MERVE ARIKAN</v>
      </c>
      <c r="C114" s="100">
        <f>+GİRİŞ!B11</f>
        <v>0</v>
      </c>
      <c r="D114" s="100" t="str">
        <f>+GİRİŞ!C11</f>
        <v>Mevlana Ortaokulu</v>
      </c>
      <c r="E114" s="54" t="s">
        <v>51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59">
        <f>+SUM(F114:AJ114)</f>
        <v>0</v>
      </c>
      <c r="AL114" s="101">
        <f>+SUM(AK114:AK119)</f>
        <v>0</v>
      </c>
      <c r="AM114" s="102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99"/>
      <c r="B115" s="100"/>
      <c r="C115" s="100"/>
      <c r="D115" s="100"/>
      <c r="E115" s="55" t="s">
        <v>52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59">
        <f aca="true" t="shared" si="9" ref="AK115:AK125">SUM(F115:AJ115)</f>
        <v>0</v>
      </c>
      <c r="AL115" s="101"/>
      <c r="AM115" s="102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99"/>
      <c r="B116" s="100"/>
      <c r="C116" s="100"/>
      <c r="D116" s="100"/>
      <c r="E116" s="55" t="s">
        <v>53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59">
        <f t="shared" si="9"/>
        <v>0</v>
      </c>
      <c r="AL116" s="101"/>
      <c r="AM116" s="102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99"/>
      <c r="B117" s="100"/>
      <c r="C117" s="100"/>
      <c r="D117" s="100"/>
      <c r="E117" s="56" t="s">
        <v>54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59">
        <f t="shared" si="9"/>
        <v>0</v>
      </c>
      <c r="AL117" s="101"/>
      <c r="AM117" s="102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99"/>
      <c r="B118" s="100"/>
      <c r="C118" s="100"/>
      <c r="D118" s="100"/>
      <c r="E118" s="55" t="s">
        <v>55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59">
        <f t="shared" si="9"/>
        <v>0</v>
      </c>
      <c r="AL118" s="101"/>
      <c r="AM118" s="102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99"/>
      <c r="B119" s="100"/>
      <c r="C119" s="100"/>
      <c r="D119" s="100"/>
      <c r="E119" s="57" t="s">
        <v>56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59">
        <f t="shared" si="9"/>
        <v>0</v>
      </c>
      <c r="AL119" s="101"/>
      <c r="AM119" s="102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99"/>
      <c r="B120" s="100"/>
      <c r="C120" s="100"/>
      <c r="D120" s="100"/>
      <c r="E120" s="55" t="s">
        <v>57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60">
        <f t="shared" si="9"/>
        <v>0</v>
      </c>
      <c r="AL120" s="61">
        <f>+AK120</f>
        <v>0</v>
      </c>
      <c r="AM120" s="102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99"/>
      <c r="B121" s="100"/>
      <c r="C121" s="100"/>
      <c r="D121" s="100"/>
      <c r="E121" s="55" t="s">
        <v>58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62">
        <f t="shared" si="9"/>
        <v>0</v>
      </c>
      <c r="AL121" s="61">
        <f>+AK121</f>
        <v>0</v>
      </c>
      <c r="AM121" s="102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99"/>
      <c r="B122" s="100"/>
      <c r="C122" s="100"/>
      <c r="D122" s="100"/>
      <c r="E122" s="55" t="s">
        <v>59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3">
        <f t="shared" si="9"/>
        <v>0</v>
      </c>
      <c r="AL122" s="64">
        <f>+AK122</f>
        <v>0</v>
      </c>
      <c r="AM122" s="102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99"/>
      <c r="B123" s="100"/>
      <c r="C123" s="100"/>
      <c r="D123" s="100"/>
      <c r="E123" s="55" t="s">
        <v>60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65">
        <f t="shared" si="9"/>
        <v>0</v>
      </c>
      <c r="AL123" s="101">
        <f>+SUM(AK123:AK125)</f>
        <v>0</v>
      </c>
      <c r="AM123" s="102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99"/>
      <c r="B124" s="100"/>
      <c r="C124" s="100"/>
      <c r="D124" s="100"/>
      <c r="E124" s="55" t="s">
        <v>61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65">
        <f t="shared" si="9"/>
        <v>0</v>
      </c>
      <c r="AL124" s="101"/>
      <c r="AM124" s="102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99"/>
      <c r="B125" s="100"/>
      <c r="C125" s="100"/>
      <c r="D125" s="100"/>
      <c r="E125" s="58" t="s">
        <v>89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65">
        <f t="shared" si="9"/>
        <v>0</v>
      </c>
      <c r="AL125" s="101"/>
      <c r="AM125" s="102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99" t="s">
        <v>13</v>
      </c>
      <c r="B126" s="100" t="str">
        <f>+GİRİŞ!A12</f>
        <v>MERVE ARIKAN</v>
      </c>
      <c r="C126" s="100">
        <f>+GİRİŞ!B12</f>
        <v>0</v>
      </c>
      <c r="D126" s="100" t="str">
        <f>+GİRİŞ!C12</f>
        <v>Mevlana Ortaokulu</v>
      </c>
      <c r="E126" s="54" t="s">
        <v>51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59">
        <f>+SUM(F126:AJ126)</f>
        <v>0</v>
      </c>
      <c r="AL126" s="101">
        <f>+SUM(AK126:AK131)</f>
        <v>0</v>
      </c>
      <c r="AM126" s="102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99"/>
      <c r="B127" s="100"/>
      <c r="C127" s="100"/>
      <c r="D127" s="100"/>
      <c r="E127" s="55" t="s">
        <v>52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59">
        <f aca="true" t="shared" si="10" ref="AK127:AK137">SUM(F127:AJ127)</f>
        <v>0</v>
      </c>
      <c r="AL127" s="101"/>
      <c r="AM127" s="102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99"/>
      <c r="B128" s="100"/>
      <c r="C128" s="100"/>
      <c r="D128" s="100"/>
      <c r="E128" s="55" t="s">
        <v>53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59">
        <f t="shared" si="10"/>
        <v>0</v>
      </c>
      <c r="AL128" s="101"/>
      <c r="AM128" s="102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99"/>
      <c r="B129" s="100"/>
      <c r="C129" s="100"/>
      <c r="D129" s="100"/>
      <c r="E129" s="56" t="s">
        <v>54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59">
        <f t="shared" si="10"/>
        <v>0</v>
      </c>
      <c r="AL129" s="101"/>
      <c r="AM129" s="102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99"/>
      <c r="B130" s="100"/>
      <c r="C130" s="100"/>
      <c r="D130" s="100"/>
      <c r="E130" s="55" t="s">
        <v>55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59">
        <f t="shared" si="10"/>
        <v>0</v>
      </c>
      <c r="AL130" s="101"/>
      <c r="AM130" s="102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99"/>
      <c r="B131" s="100"/>
      <c r="C131" s="100"/>
      <c r="D131" s="100"/>
      <c r="E131" s="57" t="s">
        <v>56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59">
        <f t="shared" si="10"/>
        <v>0</v>
      </c>
      <c r="AL131" s="101"/>
      <c r="AM131" s="102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99"/>
      <c r="B132" s="100"/>
      <c r="C132" s="100"/>
      <c r="D132" s="100"/>
      <c r="E132" s="55" t="s">
        <v>57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60">
        <f t="shared" si="10"/>
        <v>0</v>
      </c>
      <c r="AL132" s="61">
        <f>+AK132</f>
        <v>0</v>
      </c>
      <c r="AM132" s="102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99"/>
      <c r="B133" s="100"/>
      <c r="C133" s="100"/>
      <c r="D133" s="100"/>
      <c r="E133" s="55" t="s">
        <v>58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62">
        <f t="shared" si="10"/>
        <v>0</v>
      </c>
      <c r="AL133" s="61">
        <f>+AK133</f>
        <v>0</v>
      </c>
      <c r="AM133" s="102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99"/>
      <c r="B134" s="100"/>
      <c r="C134" s="100"/>
      <c r="D134" s="100"/>
      <c r="E134" s="55" t="s">
        <v>59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63">
        <f t="shared" si="10"/>
        <v>0</v>
      </c>
      <c r="AL134" s="64">
        <f>+AK134</f>
        <v>0</v>
      </c>
      <c r="AM134" s="102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99"/>
      <c r="B135" s="100"/>
      <c r="C135" s="100"/>
      <c r="D135" s="100"/>
      <c r="E135" s="55" t="s">
        <v>60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5">
        <f t="shared" si="10"/>
        <v>0</v>
      </c>
      <c r="AL135" s="101">
        <f>+SUM(AK135:AK137)</f>
        <v>0</v>
      </c>
      <c r="AM135" s="102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99"/>
      <c r="B136" s="100"/>
      <c r="C136" s="100"/>
      <c r="D136" s="100"/>
      <c r="E136" s="55" t="s">
        <v>61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5">
        <f t="shared" si="10"/>
        <v>0</v>
      </c>
      <c r="AL136" s="101"/>
      <c r="AM136" s="102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99"/>
      <c r="B137" s="100"/>
      <c r="C137" s="100"/>
      <c r="D137" s="100"/>
      <c r="E137" s="58" t="s">
        <v>89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5">
        <f t="shared" si="10"/>
        <v>0</v>
      </c>
      <c r="AL137" s="101"/>
      <c r="AM137" s="102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99" t="s">
        <v>14</v>
      </c>
      <c r="B138" s="100" t="str">
        <f>+GİRİŞ!A13</f>
        <v>MERVE ARIKAN</v>
      </c>
      <c r="C138" s="100">
        <f>+GİRİŞ!B13</f>
        <v>0</v>
      </c>
      <c r="D138" s="100" t="str">
        <f>+GİRİŞ!C13</f>
        <v>Mevlana Ortaokulu</v>
      </c>
      <c r="E138" s="54" t="s">
        <v>51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59">
        <f>+SUM(F138:AJ138)</f>
        <v>0</v>
      </c>
      <c r="AL138" s="101">
        <f>+SUM(AK138:AK143)</f>
        <v>0</v>
      </c>
      <c r="AM138" s="102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99"/>
      <c r="B139" s="100"/>
      <c r="C139" s="100"/>
      <c r="D139" s="100"/>
      <c r="E139" s="55" t="s">
        <v>52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59">
        <f aca="true" t="shared" si="11" ref="AK139:AK149">SUM(F139:AJ139)</f>
        <v>0</v>
      </c>
      <c r="AL139" s="101"/>
      <c r="AM139" s="102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99"/>
      <c r="B140" s="100"/>
      <c r="C140" s="100"/>
      <c r="D140" s="100"/>
      <c r="E140" s="55" t="s">
        <v>53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59">
        <f t="shared" si="11"/>
        <v>0</v>
      </c>
      <c r="AL140" s="101"/>
      <c r="AM140" s="102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99"/>
      <c r="B141" s="100"/>
      <c r="C141" s="100"/>
      <c r="D141" s="100"/>
      <c r="E141" s="56" t="s">
        <v>54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59">
        <f t="shared" si="11"/>
        <v>0</v>
      </c>
      <c r="AL141" s="101"/>
      <c r="AM141" s="102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99"/>
      <c r="B142" s="100"/>
      <c r="C142" s="100"/>
      <c r="D142" s="100"/>
      <c r="E142" s="55" t="s">
        <v>55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59">
        <f t="shared" si="11"/>
        <v>0</v>
      </c>
      <c r="AL142" s="101"/>
      <c r="AM142" s="102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99"/>
      <c r="B143" s="100"/>
      <c r="C143" s="100"/>
      <c r="D143" s="100"/>
      <c r="E143" s="57" t="s">
        <v>56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59">
        <f t="shared" si="11"/>
        <v>0</v>
      </c>
      <c r="AL143" s="101"/>
      <c r="AM143" s="102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99"/>
      <c r="B144" s="100"/>
      <c r="C144" s="100"/>
      <c r="D144" s="100"/>
      <c r="E144" s="55" t="s">
        <v>57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0">
        <f t="shared" si="11"/>
        <v>0</v>
      </c>
      <c r="AL144" s="61">
        <f>+AK144</f>
        <v>0</v>
      </c>
      <c r="AM144" s="102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99"/>
      <c r="B145" s="100"/>
      <c r="C145" s="100"/>
      <c r="D145" s="100"/>
      <c r="E145" s="55" t="s">
        <v>58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62">
        <f t="shared" si="11"/>
        <v>0</v>
      </c>
      <c r="AL145" s="61">
        <f>+AK145</f>
        <v>0</v>
      </c>
      <c r="AM145" s="102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99"/>
      <c r="B146" s="100"/>
      <c r="C146" s="100"/>
      <c r="D146" s="100"/>
      <c r="E146" s="55" t="s">
        <v>59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63">
        <f t="shared" si="11"/>
        <v>0</v>
      </c>
      <c r="AL146" s="64">
        <f>+AK146</f>
        <v>0</v>
      </c>
      <c r="AM146" s="102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99"/>
      <c r="B147" s="100"/>
      <c r="C147" s="100"/>
      <c r="D147" s="100"/>
      <c r="E147" s="55" t="s">
        <v>60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65">
        <f t="shared" si="11"/>
        <v>0</v>
      </c>
      <c r="AL147" s="101">
        <f>+SUM(AK147:AK149)</f>
        <v>0</v>
      </c>
      <c r="AM147" s="102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99"/>
      <c r="B148" s="100"/>
      <c r="C148" s="100"/>
      <c r="D148" s="100"/>
      <c r="E148" s="55" t="s">
        <v>61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65">
        <f t="shared" si="11"/>
        <v>0</v>
      </c>
      <c r="AL148" s="101"/>
      <c r="AM148" s="102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99"/>
      <c r="B149" s="100"/>
      <c r="C149" s="100"/>
      <c r="D149" s="100"/>
      <c r="E149" s="58" t="s">
        <v>89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65">
        <f t="shared" si="11"/>
        <v>0</v>
      </c>
      <c r="AL149" s="101"/>
      <c r="AM149" s="102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99" t="s">
        <v>15</v>
      </c>
      <c r="B150" s="100" t="str">
        <f>+GİRİŞ!A14</f>
        <v>MERVE ARIKAN</v>
      </c>
      <c r="C150" s="100">
        <f>+GİRİŞ!B14</f>
        <v>0</v>
      </c>
      <c r="D150" s="100" t="str">
        <f>+GİRİŞ!C14</f>
        <v>Mevlana Ortaokulu</v>
      </c>
      <c r="E150" s="54" t="s">
        <v>51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59">
        <f>+SUM(F150:AJ150)</f>
        <v>0</v>
      </c>
      <c r="AL150" s="101">
        <f>+SUM(AK150:AK155)</f>
        <v>0</v>
      </c>
      <c r="AM150" s="102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99"/>
      <c r="B151" s="100"/>
      <c r="C151" s="100"/>
      <c r="D151" s="100"/>
      <c r="E151" s="55" t="s">
        <v>52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59">
        <f aca="true" t="shared" si="12" ref="AK151:AK161">SUM(F151:AJ151)</f>
        <v>0</v>
      </c>
      <c r="AL151" s="101"/>
      <c r="AM151" s="102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99"/>
      <c r="B152" s="100"/>
      <c r="C152" s="100"/>
      <c r="D152" s="100"/>
      <c r="E152" s="55" t="s">
        <v>53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59">
        <f t="shared" si="12"/>
        <v>0</v>
      </c>
      <c r="AL152" s="101"/>
      <c r="AM152" s="102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99"/>
      <c r="B153" s="100"/>
      <c r="C153" s="100"/>
      <c r="D153" s="100"/>
      <c r="E153" s="56" t="s">
        <v>54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59">
        <f t="shared" si="12"/>
        <v>0</v>
      </c>
      <c r="AL153" s="101"/>
      <c r="AM153" s="102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99"/>
      <c r="B154" s="100"/>
      <c r="C154" s="100"/>
      <c r="D154" s="100"/>
      <c r="E154" s="55" t="s">
        <v>55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59">
        <f t="shared" si="12"/>
        <v>0</v>
      </c>
      <c r="AL154" s="101"/>
      <c r="AM154" s="102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99"/>
      <c r="B155" s="100"/>
      <c r="C155" s="100"/>
      <c r="D155" s="100"/>
      <c r="E155" s="57" t="s">
        <v>56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59">
        <f t="shared" si="12"/>
        <v>0</v>
      </c>
      <c r="AL155" s="101"/>
      <c r="AM155" s="102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99"/>
      <c r="B156" s="100"/>
      <c r="C156" s="100"/>
      <c r="D156" s="100"/>
      <c r="E156" s="55" t="s">
        <v>57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60">
        <f t="shared" si="12"/>
        <v>0</v>
      </c>
      <c r="AL156" s="61">
        <f>+AK156</f>
        <v>0</v>
      </c>
      <c r="AM156" s="102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99"/>
      <c r="B157" s="100"/>
      <c r="C157" s="100"/>
      <c r="D157" s="100"/>
      <c r="E157" s="55" t="s">
        <v>58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62">
        <f t="shared" si="12"/>
        <v>0</v>
      </c>
      <c r="AL157" s="61">
        <f>+AK157</f>
        <v>0</v>
      </c>
      <c r="AM157" s="102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99"/>
      <c r="B158" s="100"/>
      <c r="C158" s="100"/>
      <c r="D158" s="100"/>
      <c r="E158" s="55" t="s">
        <v>59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63">
        <f t="shared" si="12"/>
        <v>0</v>
      </c>
      <c r="AL158" s="64">
        <f>+AK158</f>
        <v>0</v>
      </c>
      <c r="AM158" s="102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99"/>
      <c r="B159" s="100"/>
      <c r="C159" s="100"/>
      <c r="D159" s="100"/>
      <c r="E159" s="55" t="s">
        <v>60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65">
        <f t="shared" si="12"/>
        <v>0</v>
      </c>
      <c r="AL159" s="101">
        <f>+SUM(AK159:AK161)</f>
        <v>0</v>
      </c>
      <c r="AM159" s="102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99"/>
      <c r="B160" s="100"/>
      <c r="C160" s="100"/>
      <c r="D160" s="100"/>
      <c r="E160" s="55" t="s">
        <v>61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5">
        <f t="shared" si="12"/>
        <v>0</v>
      </c>
      <c r="AL160" s="101"/>
      <c r="AM160" s="102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99"/>
      <c r="B161" s="100"/>
      <c r="C161" s="100"/>
      <c r="D161" s="100"/>
      <c r="E161" s="58" t="s">
        <v>89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5">
        <f t="shared" si="12"/>
        <v>0</v>
      </c>
      <c r="AL161" s="101"/>
      <c r="AM161" s="102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99" t="s">
        <v>16</v>
      </c>
      <c r="B162" s="100" t="str">
        <f>+GİRİŞ!A15</f>
        <v>MERVE ARIKAN</v>
      </c>
      <c r="C162" s="100">
        <f>+GİRİŞ!B15</f>
        <v>0</v>
      </c>
      <c r="D162" s="100" t="str">
        <f>+GİRİŞ!C15</f>
        <v>Mevlana Ortaokulu</v>
      </c>
      <c r="E162" s="54" t="s">
        <v>51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59">
        <f>+SUM(F162:AJ162)</f>
        <v>0</v>
      </c>
      <c r="AL162" s="101">
        <f>+SUM(AK162:AK167)</f>
        <v>0</v>
      </c>
      <c r="AM162" s="102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99"/>
      <c r="B163" s="100"/>
      <c r="C163" s="100"/>
      <c r="D163" s="100"/>
      <c r="E163" s="55" t="s">
        <v>52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59">
        <f aca="true" t="shared" si="13" ref="AK163:AK173">SUM(F163:AJ163)</f>
        <v>0</v>
      </c>
      <c r="AL163" s="101"/>
      <c r="AM163" s="102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99"/>
      <c r="B164" s="100"/>
      <c r="C164" s="100"/>
      <c r="D164" s="100"/>
      <c r="E164" s="55" t="s">
        <v>53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59">
        <f t="shared" si="13"/>
        <v>0</v>
      </c>
      <c r="AL164" s="101"/>
      <c r="AM164" s="102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99"/>
      <c r="B165" s="100"/>
      <c r="C165" s="100"/>
      <c r="D165" s="100"/>
      <c r="E165" s="56" t="s">
        <v>54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59">
        <f t="shared" si="13"/>
        <v>0</v>
      </c>
      <c r="AL165" s="101"/>
      <c r="AM165" s="102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99"/>
      <c r="B166" s="100"/>
      <c r="C166" s="100"/>
      <c r="D166" s="100"/>
      <c r="E166" s="55" t="s">
        <v>55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59">
        <f t="shared" si="13"/>
        <v>0</v>
      </c>
      <c r="AL166" s="101"/>
      <c r="AM166" s="102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99"/>
      <c r="B167" s="100"/>
      <c r="C167" s="100"/>
      <c r="D167" s="100"/>
      <c r="E167" s="57" t="s">
        <v>56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59">
        <f t="shared" si="13"/>
        <v>0</v>
      </c>
      <c r="AL167" s="101"/>
      <c r="AM167" s="102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99"/>
      <c r="B168" s="100"/>
      <c r="C168" s="100"/>
      <c r="D168" s="100"/>
      <c r="E168" s="55" t="s">
        <v>57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60">
        <f t="shared" si="13"/>
        <v>0</v>
      </c>
      <c r="AL168" s="61">
        <f>+AK168</f>
        <v>0</v>
      </c>
      <c r="AM168" s="102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99"/>
      <c r="B169" s="100"/>
      <c r="C169" s="100"/>
      <c r="D169" s="100"/>
      <c r="E169" s="55" t="s">
        <v>58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62">
        <f t="shared" si="13"/>
        <v>0</v>
      </c>
      <c r="AL169" s="61">
        <f>+AK169</f>
        <v>0</v>
      </c>
      <c r="AM169" s="102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99"/>
      <c r="B170" s="100"/>
      <c r="C170" s="100"/>
      <c r="D170" s="100"/>
      <c r="E170" s="55" t="s">
        <v>59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63">
        <f t="shared" si="13"/>
        <v>0</v>
      </c>
      <c r="AL170" s="64">
        <f>+AK170</f>
        <v>0</v>
      </c>
      <c r="AM170" s="102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99"/>
      <c r="B171" s="100"/>
      <c r="C171" s="100"/>
      <c r="D171" s="100"/>
      <c r="E171" s="55" t="s">
        <v>60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65">
        <f t="shared" si="13"/>
        <v>0</v>
      </c>
      <c r="AL171" s="101">
        <f>+SUM(AK171:AK173)</f>
        <v>0</v>
      </c>
      <c r="AM171" s="102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99"/>
      <c r="B172" s="100"/>
      <c r="C172" s="100"/>
      <c r="D172" s="100"/>
      <c r="E172" s="55" t="s">
        <v>61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65">
        <f t="shared" si="13"/>
        <v>0</v>
      </c>
      <c r="AL172" s="101"/>
      <c r="AM172" s="102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99"/>
      <c r="B173" s="100"/>
      <c r="C173" s="100"/>
      <c r="D173" s="100"/>
      <c r="E173" s="58" t="s">
        <v>89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65">
        <f t="shared" si="13"/>
        <v>0</v>
      </c>
      <c r="AL173" s="101"/>
      <c r="AM173" s="102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 thickBot="1">
      <c r="A174" s="99" t="s">
        <v>17</v>
      </c>
      <c r="B174" s="100" t="str">
        <f>+GİRİŞ!A16</f>
        <v>MERVE ARIKAN</v>
      </c>
      <c r="C174" s="100">
        <f>+GİRİŞ!B16</f>
        <v>0</v>
      </c>
      <c r="D174" s="100" t="str">
        <f>+GİRİŞ!C16</f>
        <v>Mevlana Ortaokulu</v>
      </c>
      <c r="E174" s="54" t="s">
        <v>51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59">
        <f>+SUM(F174:AJ174)</f>
        <v>0</v>
      </c>
      <c r="AL174" s="101">
        <f>+SUM(AK174:AK179)</f>
        <v>0</v>
      </c>
      <c r="AM174" s="102">
        <f>+SUM(AK174:AK185)</f>
        <v>0</v>
      </c>
      <c r="AN174" s="8"/>
      <c r="AO174" s="8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 thickBot="1">
      <c r="A175" s="99"/>
      <c r="B175" s="100"/>
      <c r="C175" s="100"/>
      <c r="D175" s="100"/>
      <c r="E175" s="55" t="s">
        <v>52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59">
        <f aca="true" t="shared" si="14" ref="AK175:AK185">SUM(F175:AJ175)</f>
        <v>0</v>
      </c>
      <c r="AL175" s="101"/>
      <c r="AM175" s="102"/>
      <c r="AN175" s="8"/>
      <c r="AO175" s="8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5" customHeight="1" thickBot="1">
      <c r="A176" s="99"/>
      <c r="B176" s="100"/>
      <c r="C176" s="100"/>
      <c r="D176" s="100"/>
      <c r="E176" s="55" t="s">
        <v>53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59">
        <f t="shared" si="14"/>
        <v>0</v>
      </c>
      <c r="AL176" s="101"/>
      <c r="AM176" s="102"/>
      <c r="AN176" s="8"/>
      <c r="AO176" s="8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5" customHeight="1" thickBot="1">
      <c r="A177" s="99"/>
      <c r="B177" s="100"/>
      <c r="C177" s="100"/>
      <c r="D177" s="100"/>
      <c r="E177" s="56" t="s">
        <v>54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59">
        <f t="shared" si="14"/>
        <v>0</v>
      </c>
      <c r="AL177" s="101"/>
      <c r="AM177" s="102"/>
      <c r="AN177" s="8"/>
      <c r="AO177" s="8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5" customHeight="1" thickBot="1">
      <c r="A178" s="99"/>
      <c r="B178" s="100"/>
      <c r="C178" s="100"/>
      <c r="D178" s="100"/>
      <c r="E178" s="55" t="s">
        <v>55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59">
        <f t="shared" si="14"/>
        <v>0</v>
      </c>
      <c r="AL178" s="101"/>
      <c r="AM178" s="102"/>
      <c r="AN178" s="8"/>
      <c r="AO178" s="8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 thickBot="1">
      <c r="A179" s="99"/>
      <c r="B179" s="100"/>
      <c r="C179" s="100"/>
      <c r="D179" s="100"/>
      <c r="E179" s="57" t="s">
        <v>56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59">
        <f t="shared" si="14"/>
        <v>0</v>
      </c>
      <c r="AL179" s="101"/>
      <c r="AM179" s="102"/>
      <c r="AN179" s="8"/>
      <c r="AO179" s="8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 thickBot="1">
      <c r="A180" s="99"/>
      <c r="B180" s="100"/>
      <c r="C180" s="100"/>
      <c r="D180" s="100"/>
      <c r="E180" s="55" t="s">
        <v>57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60">
        <f t="shared" si="14"/>
        <v>0</v>
      </c>
      <c r="AL180" s="61">
        <f>+AK180</f>
        <v>0</v>
      </c>
      <c r="AM180" s="102"/>
      <c r="AN180" s="8"/>
      <c r="AO180" s="8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 thickBot="1">
      <c r="A181" s="99"/>
      <c r="B181" s="100"/>
      <c r="C181" s="100"/>
      <c r="D181" s="100"/>
      <c r="E181" s="55" t="s">
        <v>58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62">
        <f t="shared" si="14"/>
        <v>0</v>
      </c>
      <c r="AL181" s="61">
        <f>+AK181</f>
        <v>0</v>
      </c>
      <c r="AM181" s="102"/>
      <c r="AN181" s="8"/>
      <c r="AO181" s="8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 thickBot="1">
      <c r="A182" s="99"/>
      <c r="B182" s="100"/>
      <c r="C182" s="100"/>
      <c r="D182" s="100"/>
      <c r="E182" s="55" t="s">
        <v>59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63">
        <f t="shared" si="14"/>
        <v>0</v>
      </c>
      <c r="AL182" s="64">
        <f>+AK182</f>
        <v>0</v>
      </c>
      <c r="AM182" s="102"/>
      <c r="AN182" s="8"/>
      <c r="AO182" s="8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 thickBot="1">
      <c r="A183" s="99"/>
      <c r="B183" s="100"/>
      <c r="C183" s="100"/>
      <c r="D183" s="100"/>
      <c r="E183" s="55" t="s">
        <v>60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65">
        <f t="shared" si="14"/>
        <v>0</v>
      </c>
      <c r="AL183" s="101">
        <f>+SUM(AK183:AK185)</f>
        <v>0</v>
      </c>
      <c r="AM183" s="102"/>
      <c r="AN183" s="8"/>
      <c r="AO183" s="8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 thickBot="1">
      <c r="A184" s="99"/>
      <c r="B184" s="100"/>
      <c r="C184" s="100"/>
      <c r="D184" s="100"/>
      <c r="E184" s="55" t="s">
        <v>61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65">
        <f t="shared" si="14"/>
        <v>0</v>
      </c>
      <c r="AL184" s="101"/>
      <c r="AM184" s="102"/>
      <c r="AN184" s="8"/>
      <c r="AO184" s="8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 thickBot="1">
      <c r="A185" s="99"/>
      <c r="B185" s="100"/>
      <c r="C185" s="100"/>
      <c r="D185" s="100"/>
      <c r="E185" s="58" t="s">
        <v>89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65">
        <f t="shared" si="14"/>
        <v>0</v>
      </c>
      <c r="AL185" s="101"/>
      <c r="AM185" s="102"/>
      <c r="AN185" s="8"/>
      <c r="AO185" s="8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 thickBot="1">
      <c r="A186" s="99" t="s">
        <v>18</v>
      </c>
      <c r="B186" s="100" t="str">
        <f>+GİRİŞ!A17</f>
        <v>MERVE ARIKAN</v>
      </c>
      <c r="C186" s="100">
        <f>+GİRİŞ!B17</f>
        <v>0</v>
      </c>
      <c r="D186" s="100" t="str">
        <f>+GİRİŞ!C17</f>
        <v>Mevlana Ortaokulu</v>
      </c>
      <c r="E186" s="54" t="s">
        <v>51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59">
        <f>+SUM(F186:AJ186)</f>
        <v>0</v>
      </c>
      <c r="AL186" s="101">
        <f>+SUM(AK186:AK191)</f>
        <v>0</v>
      </c>
      <c r="AM186" s="102">
        <f>+SUM(AK186:AK197)</f>
        <v>0</v>
      </c>
      <c r="AN186" s="8"/>
      <c r="AO186" s="8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5" customHeight="1" thickBot="1">
      <c r="A187" s="99"/>
      <c r="B187" s="100"/>
      <c r="C187" s="100"/>
      <c r="D187" s="100"/>
      <c r="E187" s="55" t="s">
        <v>52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59">
        <f aca="true" t="shared" si="15" ref="AK187:AK197">SUM(F187:AJ187)</f>
        <v>0</v>
      </c>
      <c r="AL187" s="101"/>
      <c r="AM187" s="102"/>
      <c r="AN187" s="8"/>
      <c r="AO187" s="8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5" customHeight="1" thickBot="1">
      <c r="A188" s="99"/>
      <c r="B188" s="100"/>
      <c r="C188" s="100"/>
      <c r="D188" s="100"/>
      <c r="E188" s="55" t="s">
        <v>53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59">
        <f t="shared" si="15"/>
        <v>0</v>
      </c>
      <c r="AL188" s="101"/>
      <c r="AM188" s="102"/>
      <c r="AN188" s="8"/>
      <c r="AO188" s="8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5" customHeight="1" thickBot="1">
      <c r="A189" s="99"/>
      <c r="B189" s="100"/>
      <c r="C189" s="100"/>
      <c r="D189" s="100"/>
      <c r="E189" s="56" t="s">
        <v>54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59">
        <f t="shared" si="15"/>
        <v>0</v>
      </c>
      <c r="AL189" s="101"/>
      <c r="AM189" s="102"/>
      <c r="AN189" s="8"/>
      <c r="AO189" s="8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5" customHeight="1" thickBot="1">
      <c r="A190" s="99"/>
      <c r="B190" s="100"/>
      <c r="C190" s="100"/>
      <c r="D190" s="100"/>
      <c r="E190" s="55" t="s">
        <v>55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59">
        <f t="shared" si="15"/>
        <v>0</v>
      </c>
      <c r="AL190" s="101"/>
      <c r="AM190" s="102"/>
      <c r="AN190" s="8"/>
      <c r="AO190" s="8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5" customHeight="1" thickBot="1">
      <c r="A191" s="99"/>
      <c r="B191" s="100"/>
      <c r="C191" s="100"/>
      <c r="D191" s="100"/>
      <c r="E191" s="57" t="s">
        <v>56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59">
        <f t="shared" si="15"/>
        <v>0</v>
      </c>
      <c r="AL191" s="101"/>
      <c r="AM191" s="102"/>
      <c r="AN191" s="8"/>
      <c r="AO191" s="8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5" customHeight="1" thickBot="1">
      <c r="A192" s="99"/>
      <c r="B192" s="100"/>
      <c r="C192" s="100"/>
      <c r="D192" s="100"/>
      <c r="E192" s="55" t="s">
        <v>57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60">
        <f t="shared" si="15"/>
        <v>0</v>
      </c>
      <c r="AL192" s="61">
        <f>+AK192</f>
        <v>0</v>
      </c>
      <c r="AM192" s="102"/>
      <c r="AN192" s="8"/>
      <c r="AO192" s="8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5" customHeight="1" thickBot="1">
      <c r="A193" s="99"/>
      <c r="B193" s="100"/>
      <c r="C193" s="100"/>
      <c r="D193" s="100"/>
      <c r="E193" s="55" t="s">
        <v>58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62">
        <f t="shared" si="15"/>
        <v>0</v>
      </c>
      <c r="AL193" s="61">
        <f>+AK193</f>
        <v>0</v>
      </c>
      <c r="AM193" s="102"/>
      <c r="AN193" s="8"/>
      <c r="AO193" s="8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5" customHeight="1" thickBot="1">
      <c r="A194" s="99"/>
      <c r="B194" s="100"/>
      <c r="C194" s="100"/>
      <c r="D194" s="100"/>
      <c r="E194" s="55" t="s">
        <v>59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63">
        <f t="shared" si="15"/>
        <v>0</v>
      </c>
      <c r="AL194" s="64">
        <f>+AK194</f>
        <v>0</v>
      </c>
      <c r="AM194" s="102"/>
      <c r="AN194" s="8"/>
      <c r="AO194" s="8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5" customHeight="1" thickBot="1">
      <c r="A195" s="99"/>
      <c r="B195" s="100"/>
      <c r="C195" s="100"/>
      <c r="D195" s="100"/>
      <c r="E195" s="55" t="s">
        <v>60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65">
        <f t="shared" si="15"/>
        <v>0</v>
      </c>
      <c r="AL195" s="101">
        <f>+SUM(AK195:AK197)</f>
        <v>0</v>
      </c>
      <c r="AM195" s="102"/>
      <c r="AN195" s="8"/>
      <c r="AO195" s="8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5" customHeight="1" thickBot="1">
      <c r="A196" s="99"/>
      <c r="B196" s="100"/>
      <c r="C196" s="100"/>
      <c r="D196" s="100"/>
      <c r="E196" s="55" t="s">
        <v>61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65">
        <f t="shared" si="15"/>
        <v>0</v>
      </c>
      <c r="AL196" s="101"/>
      <c r="AM196" s="102"/>
      <c r="AN196" s="8"/>
      <c r="AO196" s="8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5" customHeight="1" thickBot="1">
      <c r="A197" s="99"/>
      <c r="B197" s="100"/>
      <c r="C197" s="100"/>
      <c r="D197" s="100"/>
      <c r="E197" s="58" t="s">
        <v>89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65">
        <f t="shared" si="15"/>
        <v>0</v>
      </c>
      <c r="AL197" s="101"/>
      <c r="AM197" s="102"/>
      <c r="AN197" s="8"/>
      <c r="AO197" s="8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5" customHeight="1" thickBot="1">
      <c r="A198" s="99" t="s">
        <v>19</v>
      </c>
      <c r="B198" s="100" t="str">
        <f>+GİRİŞ!A18</f>
        <v>MERVE ARIKAN</v>
      </c>
      <c r="C198" s="100">
        <f>+GİRİŞ!B18</f>
        <v>0</v>
      </c>
      <c r="D198" s="100" t="str">
        <f>+GİRİŞ!C18</f>
        <v>Mevlana Ortaokulu</v>
      </c>
      <c r="E198" s="54" t="s">
        <v>51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59">
        <f>+SUM(F198:AJ198)</f>
        <v>0</v>
      </c>
      <c r="AL198" s="101">
        <f>+SUM(AK198:AK203)</f>
        <v>0</v>
      </c>
      <c r="AM198" s="102">
        <f>+SUM(AK198:AK209)</f>
        <v>0</v>
      </c>
      <c r="AN198" s="8"/>
      <c r="AO198" s="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5" customHeight="1" thickBot="1">
      <c r="A199" s="99"/>
      <c r="B199" s="100"/>
      <c r="C199" s="100"/>
      <c r="D199" s="100"/>
      <c r="E199" s="55" t="s">
        <v>52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59">
        <f aca="true" t="shared" si="16" ref="AK199:AK209">SUM(F199:AJ199)</f>
        <v>0</v>
      </c>
      <c r="AL199" s="101"/>
      <c r="AM199" s="102"/>
      <c r="AN199" s="8"/>
      <c r="AO199" s="8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5" customHeight="1" thickBot="1">
      <c r="A200" s="99"/>
      <c r="B200" s="100"/>
      <c r="C200" s="100"/>
      <c r="D200" s="100"/>
      <c r="E200" s="55" t="s">
        <v>53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59">
        <f t="shared" si="16"/>
        <v>0</v>
      </c>
      <c r="AL200" s="101"/>
      <c r="AM200" s="102"/>
      <c r="AN200" s="8"/>
      <c r="AO200" s="8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5" customHeight="1" thickBot="1">
      <c r="A201" s="99"/>
      <c r="B201" s="100"/>
      <c r="C201" s="100"/>
      <c r="D201" s="100"/>
      <c r="E201" s="56" t="s">
        <v>54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59">
        <f t="shared" si="16"/>
        <v>0</v>
      </c>
      <c r="AL201" s="101"/>
      <c r="AM201" s="102"/>
      <c r="AN201" s="8"/>
      <c r="AO201" s="8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5" customHeight="1" thickBot="1">
      <c r="A202" s="99"/>
      <c r="B202" s="100"/>
      <c r="C202" s="100"/>
      <c r="D202" s="100"/>
      <c r="E202" s="55" t="s">
        <v>55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59">
        <f t="shared" si="16"/>
        <v>0</v>
      </c>
      <c r="AL202" s="101"/>
      <c r="AM202" s="102"/>
      <c r="AN202" s="8"/>
      <c r="AO202" s="8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5" customHeight="1" thickBot="1">
      <c r="A203" s="99"/>
      <c r="B203" s="100"/>
      <c r="C203" s="100"/>
      <c r="D203" s="100"/>
      <c r="E203" s="57" t="s">
        <v>56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59">
        <f t="shared" si="16"/>
        <v>0</v>
      </c>
      <c r="AL203" s="101"/>
      <c r="AM203" s="102"/>
      <c r="AN203" s="8"/>
      <c r="AO203" s="8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5" customHeight="1" thickBot="1">
      <c r="A204" s="99"/>
      <c r="B204" s="100"/>
      <c r="C204" s="100"/>
      <c r="D204" s="100"/>
      <c r="E204" s="55" t="s">
        <v>57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60">
        <f t="shared" si="16"/>
        <v>0</v>
      </c>
      <c r="AL204" s="61">
        <f>+AK204</f>
        <v>0</v>
      </c>
      <c r="AM204" s="102"/>
      <c r="AN204" s="8"/>
      <c r="AO204" s="8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5" customHeight="1" thickBot="1">
      <c r="A205" s="99"/>
      <c r="B205" s="100"/>
      <c r="C205" s="100"/>
      <c r="D205" s="100"/>
      <c r="E205" s="55" t="s">
        <v>58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62">
        <f t="shared" si="16"/>
        <v>0</v>
      </c>
      <c r="AL205" s="61">
        <f>+AK205</f>
        <v>0</v>
      </c>
      <c r="AM205" s="102"/>
      <c r="AN205" s="8"/>
      <c r="AO205" s="8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5" customHeight="1" thickBot="1">
      <c r="A206" s="99"/>
      <c r="B206" s="100"/>
      <c r="C206" s="100"/>
      <c r="D206" s="100"/>
      <c r="E206" s="55" t="s">
        <v>59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63">
        <f t="shared" si="16"/>
        <v>0</v>
      </c>
      <c r="AL206" s="64">
        <f>+AK206</f>
        <v>0</v>
      </c>
      <c r="AM206" s="102"/>
      <c r="AN206" s="8"/>
      <c r="AO206" s="8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5" customHeight="1" thickBot="1">
      <c r="A207" s="99"/>
      <c r="B207" s="100"/>
      <c r="C207" s="100"/>
      <c r="D207" s="100"/>
      <c r="E207" s="55" t="s">
        <v>60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65">
        <f t="shared" si="16"/>
        <v>0</v>
      </c>
      <c r="AL207" s="101">
        <f>+SUM(AK207:AK209)</f>
        <v>0</v>
      </c>
      <c r="AM207" s="102"/>
      <c r="AN207" s="8"/>
      <c r="AO207" s="8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5" customHeight="1" thickBot="1">
      <c r="A208" s="99"/>
      <c r="B208" s="100"/>
      <c r="C208" s="100"/>
      <c r="D208" s="100"/>
      <c r="E208" s="55" t="s">
        <v>61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65">
        <f t="shared" si="16"/>
        <v>0</v>
      </c>
      <c r="AL208" s="101"/>
      <c r="AM208" s="102"/>
      <c r="AN208" s="8"/>
      <c r="AO208" s="8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5" customHeight="1" thickBot="1">
      <c r="A209" s="99"/>
      <c r="B209" s="100"/>
      <c r="C209" s="100"/>
      <c r="D209" s="100"/>
      <c r="E209" s="58" t="s">
        <v>89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65">
        <f t="shared" si="16"/>
        <v>0</v>
      </c>
      <c r="AL209" s="101"/>
      <c r="AM209" s="102"/>
      <c r="AN209" s="8"/>
      <c r="AO209" s="8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5" customHeight="1" thickBot="1">
      <c r="A210" s="99" t="s">
        <v>20</v>
      </c>
      <c r="B210" s="100" t="str">
        <f>+GİRİŞ!A19</f>
        <v>MERVE ARIKAN</v>
      </c>
      <c r="C210" s="100">
        <f>+GİRİŞ!B19</f>
        <v>0</v>
      </c>
      <c r="D210" s="100" t="str">
        <f>+GİRİŞ!C19</f>
        <v>Mevlana Ortaokulu</v>
      </c>
      <c r="E210" s="54" t="s">
        <v>51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59">
        <f>+SUM(F210:AJ210)</f>
        <v>0</v>
      </c>
      <c r="AL210" s="101">
        <f>+SUM(AK210:AK215)</f>
        <v>0</v>
      </c>
      <c r="AM210" s="102">
        <f>+SUM(AK210:AK221)</f>
        <v>0</v>
      </c>
      <c r="AN210" s="8"/>
      <c r="AO210" s="8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5" customHeight="1" thickBot="1">
      <c r="A211" s="99"/>
      <c r="B211" s="100"/>
      <c r="C211" s="100"/>
      <c r="D211" s="100"/>
      <c r="E211" s="55" t="s">
        <v>52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59">
        <f aca="true" t="shared" si="17" ref="AK211:AK221">SUM(F211:AJ211)</f>
        <v>0</v>
      </c>
      <c r="AL211" s="101"/>
      <c r="AM211" s="102"/>
      <c r="AN211" s="8"/>
      <c r="AO211" s="8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5" customHeight="1" thickBot="1">
      <c r="A212" s="99"/>
      <c r="B212" s="100"/>
      <c r="C212" s="100"/>
      <c r="D212" s="100"/>
      <c r="E212" s="55" t="s">
        <v>53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59">
        <f t="shared" si="17"/>
        <v>0</v>
      </c>
      <c r="AL212" s="101"/>
      <c r="AM212" s="102"/>
      <c r="AN212" s="8"/>
      <c r="AO212" s="8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5" customHeight="1" thickBot="1">
      <c r="A213" s="99"/>
      <c r="B213" s="100"/>
      <c r="C213" s="100"/>
      <c r="D213" s="100"/>
      <c r="E213" s="56" t="s">
        <v>54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59">
        <f t="shared" si="17"/>
        <v>0</v>
      </c>
      <c r="AL213" s="101"/>
      <c r="AM213" s="102"/>
      <c r="AN213" s="8"/>
      <c r="AO213" s="8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5" customHeight="1" thickBot="1">
      <c r="A214" s="99"/>
      <c r="B214" s="100"/>
      <c r="C214" s="100"/>
      <c r="D214" s="100"/>
      <c r="E214" s="55" t="s">
        <v>55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59">
        <f t="shared" si="17"/>
        <v>0</v>
      </c>
      <c r="AL214" s="101"/>
      <c r="AM214" s="102"/>
      <c r="AN214" s="8"/>
      <c r="AO214" s="8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5" customHeight="1" thickBot="1">
      <c r="A215" s="99"/>
      <c r="B215" s="100"/>
      <c r="C215" s="100"/>
      <c r="D215" s="100"/>
      <c r="E215" s="57" t="s">
        <v>56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59">
        <f t="shared" si="17"/>
        <v>0</v>
      </c>
      <c r="AL215" s="101"/>
      <c r="AM215" s="102"/>
      <c r="AN215" s="8"/>
      <c r="AO215" s="8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5" customHeight="1" thickBot="1">
      <c r="A216" s="99"/>
      <c r="B216" s="100"/>
      <c r="C216" s="100"/>
      <c r="D216" s="100"/>
      <c r="E216" s="55" t="s">
        <v>57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60">
        <f t="shared" si="17"/>
        <v>0</v>
      </c>
      <c r="AL216" s="61">
        <f>+AK216</f>
        <v>0</v>
      </c>
      <c r="AM216" s="102"/>
      <c r="AN216" s="8"/>
      <c r="AO216" s="8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5" customHeight="1" thickBot="1">
      <c r="A217" s="99"/>
      <c r="B217" s="100"/>
      <c r="C217" s="100"/>
      <c r="D217" s="100"/>
      <c r="E217" s="55" t="s">
        <v>58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62">
        <f t="shared" si="17"/>
        <v>0</v>
      </c>
      <c r="AL217" s="61">
        <f>+AK217</f>
        <v>0</v>
      </c>
      <c r="AM217" s="102"/>
      <c r="AN217" s="8"/>
      <c r="AO217" s="8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5" customHeight="1" thickBot="1">
      <c r="A218" s="99"/>
      <c r="B218" s="100"/>
      <c r="C218" s="100"/>
      <c r="D218" s="100"/>
      <c r="E218" s="55" t="s">
        <v>59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63">
        <f t="shared" si="17"/>
        <v>0</v>
      </c>
      <c r="AL218" s="64">
        <f>+AK218</f>
        <v>0</v>
      </c>
      <c r="AM218" s="102"/>
      <c r="AN218" s="8"/>
      <c r="AO218" s="8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5" customHeight="1" thickBot="1">
      <c r="A219" s="99"/>
      <c r="B219" s="100"/>
      <c r="C219" s="100"/>
      <c r="D219" s="100"/>
      <c r="E219" s="55" t="s">
        <v>60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65">
        <f t="shared" si="17"/>
        <v>0</v>
      </c>
      <c r="AL219" s="101">
        <f>+SUM(AK219:AK221)</f>
        <v>0</v>
      </c>
      <c r="AM219" s="102"/>
      <c r="AN219" s="8"/>
      <c r="AO219" s="8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5" customHeight="1" thickBot="1">
      <c r="A220" s="99"/>
      <c r="B220" s="100"/>
      <c r="C220" s="100"/>
      <c r="D220" s="100"/>
      <c r="E220" s="55" t="s">
        <v>61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65">
        <f t="shared" si="17"/>
        <v>0</v>
      </c>
      <c r="AL220" s="101"/>
      <c r="AM220" s="102"/>
      <c r="AN220" s="8"/>
      <c r="AO220" s="8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5" customHeight="1" thickBot="1">
      <c r="A221" s="99"/>
      <c r="B221" s="100"/>
      <c r="C221" s="100"/>
      <c r="D221" s="100"/>
      <c r="E221" s="58" t="s">
        <v>89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65">
        <f t="shared" si="17"/>
        <v>0</v>
      </c>
      <c r="AL221" s="101"/>
      <c r="AM221" s="102"/>
      <c r="AN221" s="8"/>
      <c r="AO221" s="8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5" customHeight="1" thickBot="1">
      <c r="A222" s="99" t="s">
        <v>21</v>
      </c>
      <c r="B222" s="100" t="str">
        <f>+GİRİŞ!A20</f>
        <v>MERVE ARIKAN</v>
      </c>
      <c r="C222" s="100">
        <f>+GİRİŞ!B20</f>
        <v>0</v>
      </c>
      <c r="D222" s="100" t="str">
        <f>+GİRİŞ!C20</f>
        <v>Mevlana Ortaokulu</v>
      </c>
      <c r="E222" s="54" t="s">
        <v>51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59">
        <f>+SUM(F222:AJ222)</f>
        <v>0</v>
      </c>
      <c r="AL222" s="101">
        <f>+SUM(AK222:AK227)</f>
        <v>0</v>
      </c>
      <c r="AM222" s="102">
        <f>+SUM(AK222:AK233)</f>
        <v>0</v>
      </c>
      <c r="AN222" s="8"/>
      <c r="AO222" s="8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5" customHeight="1" thickBot="1">
      <c r="A223" s="99"/>
      <c r="B223" s="100"/>
      <c r="C223" s="100"/>
      <c r="D223" s="100"/>
      <c r="E223" s="55" t="s">
        <v>52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59">
        <f aca="true" t="shared" si="18" ref="AK223:AK233">SUM(F223:AJ223)</f>
        <v>0</v>
      </c>
      <c r="AL223" s="101"/>
      <c r="AM223" s="102"/>
      <c r="AN223" s="8"/>
      <c r="AO223" s="8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5" customHeight="1" thickBot="1">
      <c r="A224" s="99"/>
      <c r="B224" s="100"/>
      <c r="C224" s="100"/>
      <c r="D224" s="100"/>
      <c r="E224" s="55" t="s">
        <v>53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59">
        <f t="shared" si="18"/>
        <v>0</v>
      </c>
      <c r="AL224" s="101"/>
      <c r="AM224" s="102"/>
      <c r="AN224" s="8"/>
      <c r="AO224" s="8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5" customHeight="1" thickBot="1">
      <c r="A225" s="99"/>
      <c r="B225" s="100"/>
      <c r="C225" s="100"/>
      <c r="D225" s="100"/>
      <c r="E225" s="56" t="s">
        <v>54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59">
        <f t="shared" si="18"/>
        <v>0</v>
      </c>
      <c r="AL225" s="101"/>
      <c r="AM225" s="102"/>
      <c r="AN225" s="8"/>
      <c r="AO225" s="8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5" customHeight="1" thickBot="1">
      <c r="A226" s="99"/>
      <c r="B226" s="100"/>
      <c r="C226" s="100"/>
      <c r="D226" s="100"/>
      <c r="E226" s="55" t="s">
        <v>55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59">
        <f t="shared" si="18"/>
        <v>0</v>
      </c>
      <c r="AL226" s="101"/>
      <c r="AM226" s="102"/>
      <c r="AN226" s="8"/>
      <c r="AO226" s="8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5" customHeight="1" thickBot="1">
      <c r="A227" s="99"/>
      <c r="B227" s="100"/>
      <c r="C227" s="100"/>
      <c r="D227" s="100"/>
      <c r="E227" s="57" t="s">
        <v>56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59">
        <f t="shared" si="18"/>
        <v>0</v>
      </c>
      <c r="AL227" s="101"/>
      <c r="AM227" s="102"/>
      <c r="AN227" s="8"/>
      <c r="AO227" s="8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5" customHeight="1" thickBot="1">
      <c r="A228" s="99"/>
      <c r="B228" s="100"/>
      <c r="C228" s="100"/>
      <c r="D228" s="100"/>
      <c r="E228" s="55" t="s">
        <v>57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60">
        <f t="shared" si="18"/>
        <v>0</v>
      </c>
      <c r="AL228" s="61">
        <f>+AK228</f>
        <v>0</v>
      </c>
      <c r="AM228" s="102"/>
      <c r="AN228" s="8"/>
      <c r="AO228" s="8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5" customHeight="1" thickBot="1">
      <c r="A229" s="99"/>
      <c r="B229" s="100"/>
      <c r="C229" s="100"/>
      <c r="D229" s="100"/>
      <c r="E229" s="55" t="s">
        <v>58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62">
        <f t="shared" si="18"/>
        <v>0</v>
      </c>
      <c r="AL229" s="61">
        <f>+AK229</f>
        <v>0</v>
      </c>
      <c r="AM229" s="102"/>
      <c r="AN229" s="8"/>
      <c r="AO229" s="8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5" customHeight="1" thickBot="1">
      <c r="A230" s="99"/>
      <c r="B230" s="100"/>
      <c r="C230" s="100"/>
      <c r="D230" s="100"/>
      <c r="E230" s="55" t="s">
        <v>59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63">
        <f t="shared" si="18"/>
        <v>0</v>
      </c>
      <c r="AL230" s="64">
        <f>+AK230</f>
        <v>0</v>
      </c>
      <c r="AM230" s="102"/>
      <c r="AN230" s="8"/>
      <c r="AO230" s="8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5" customHeight="1" thickBot="1">
      <c r="A231" s="99"/>
      <c r="B231" s="100"/>
      <c r="C231" s="100"/>
      <c r="D231" s="100"/>
      <c r="E231" s="55" t="s">
        <v>60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65">
        <f t="shared" si="18"/>
        <v>0</v>
      </c>
      <c r="AL231" s="101">
        <f>+SUM(AK231:AK233)</f>
        <v>0</v>
      </c>
      <c r="AM231" s="102"/>
      <c r="AN231" s="8"/>
      <c r="AO231" s="8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5" customHeight="1" thickBot="1">
      <c r="A232" s="99"/>
      <c r="B232" s="100"/>
      <c r="C232" s="100"/>
      <c r="D232" s="100"/>
      <c r="E232" s="55" t="s">
        <v>61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65">
        <f t="shared" si="18"/>
        <v>0</v>
      </c>
      <c r="AL232" s="101"/>
      <c r="AM232" s="102"/>
      <c r="AN232" s="8"/>
      <c r="AO232" s="8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5" customHeight="1" thickBot="1">
      <c r="A233" s="99"/>
      <c r="B233" s="100"/>
      <c r="C233" s="100"/>
      <c r="D233" s="100"/>
      <c r="E233" s="58" t="s">
        <v>89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65">
        <f t="shared" si="18"/>
        <v>0</v>
      </c>
      <c r="AL233" s="101"/>
      <c r="AM233" s="102"/>
      <c r="AN233" s="8"/>
      <c r="AO233" s="8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5" customHeight="1" thickBot="1">
      <c r="A234" s="99" t="s">
        <v>22</v>
      </c>
      <c r="B234" s="100" t="str">
        <f>+GİRİŞ!A21</f>
        <v>ÖZLEM ÖZDEMİR</v>
      </c>
      <c r="C234" s="100">
        <f>+GİRİŞ!B21</f>
        <v>0</v>
      </c>
      <c r="D234" s="100" t="str">
        <f>+GİRİŞ!C21</f>
        <v>Mevlana Ortaokulu</v>
      </c>
      <c r="E234" s="54" t="s">
        <v>51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59">
        <f>+SUM(F234:AJ234)</f>
        <v>0</v>
      </c>
      <c r="AL234" s="101">
        <f>+SUM(AK234:AK239)</f>
        <v>0</v>
      </c>
      <c r="AM234" s="102">
        <f>+SUM(AK234:AK245)</f>
        <v>0</v>
      </c>
      <c r="AN234" s="8"/>
      <c r="AO234" s="8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5" customHeight="1" thickBot="1">
      <c r="A235" s="99"/>
      <c r="B235" s="100"/>
      <c r="C235" s="100"/>
      <c r="D235" s="100"/>
      <c r="E235" s="55" t="s">
        <v>52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59">
        <f aca="true" t="shared" si="19" ref="AK235:AK245">SUM(F235:AJ235)</f>
        <v>0</v>
      </c>
      <c r="AL235" s="101"/>
      <c r="AM235" s="102"/>
      <c r="AN235" s="8"/>
      <c r="AO235" s="8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5" customHeight="1" thickBot="1">
      <c r="A236" s="99"/>
      <c r="B236" s="100"/>
      <c r="C236" s="100"/>
      <c r="D236" s="100"/>
      <c r="E236" s="55" t="s">
        <v>53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59">
        <f t="shared" si="19"/>
        <v>0</v>
      </c>
      <c r="AL236" s="101"/>
      <c r="AM236" s="102"/>
      <c r="AN236" s="8"/>
      <c r="AO236" s="8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5" customHeight="1" thickBot="1">
      <c r="A237" s="99"/>
      <c r="B237" s="100"/>
      <c r="C237" s="100"/>
      <c r="D237" s="100"/>
      <c r="E237" s="56" t="s">
        <v>54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59">
        <f t="shared" si="19"/>
        <v>0</v>
      </c>
      <c r="AL237" s="101"/>
      <c r="AM237" s="102"/>
      <c r="AN237" s="8"/>
      <c r="AO237" s="8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5" customHeight="1" thickBot="1">
      <c r="A238" s="99"/>
      <c r="B238" s="100"/>
      <c r="C238" s="100"/>
      <c r="D238" s="100"/>
      <c r="E238" s="55" t="s">
        <v>55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59">
        <f t="shared" si="19"/>
        <v>0</v>
      </c>
      <c r="AL238" s="101"/>
      <c r="AM238" s="102"/>
      <c r="AN238" s="8"/>
      <c r="AO238" s="8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5" customHeight="1" thickBot="1">
      <c r="A239" s="99"/>
      <c r="B239" s="100"/>
      <c r="C239" s="100"/>
      <c r="D239" s="100"/>
      <c r="E239" s="57" t="s">
        <v>56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59">
        <f t="shared" si="19"/>
        <v>0</v>
      </c>
      <c r="AL239" s="101"/>
      <c r="AM239" s="102"/>
      <c r="AN239" s="8"/>
      <c r="AO239" s="8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5" customHeight="1" thickBot="1">
      <c r="A240" s="99"/>
      <c r="B240" s="100"/>
      <c r="C240" s="100"/>
      <c r="D240" s="100"/>
      <c r="E240" s="55" t="s">
        <v>57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60">
        <f t="shared" si="19"/>
        <v>0</v>
      </c>
      <c r="AL240" s="61">
        <f>+AK240</f>
        <v>0</v>
      </c>
      <c r="AM240" s="102"/>
      <c r="AN240" s="8"/>
      <c r="AO240" s="8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5" customHeight="1" thickBot="1">
      <c r="A241" s="99"/>
      <c r="B241" s="100"/>
      <c r="C241" s="100"/>
      <c r="D241" s="100"/>
      <c r="E241" s="55" t="s">
        <v>58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62">
        <f t="shared" si="19"/>
        <v>0</v>
      </c>
      <c r="AL241" s="61">
        <f>+AK241</f>
        <v>0</v>
      </c>
      <c r="AM241" s="102"/>
      <c r="AN241" s="8"/>
      <c r="AO241" s="8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5" customHeight="1" thickBot="1">
      <c r="A242" s="99"/>
      <c r="B242" s="100"/>
      <c r="C242" s="100"/>
      <c r="D242" s="100"/>
      <c r="E242" s="55" t="s">
        <v>59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63">
        <f t="shared" si="19"/>
        <v>0</v>
      </c>
      <c r="AL242" s="64">
        <f>+AK242</f>
        <v>0</v>
      </c>
      <c r="AM242" s="102"/>
      <c r="AN242" s="8"/>
      <c r="AO242" s="8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5" customHeight="1" thickBot="1">
      <c r="A243" s="99"/>
      <c r="B243" s="100"/>
      <c r="C243" s="100"/>
      <c r="D243" s="100"/>
      <c r="E243" s="55" t="s">
        <v>60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65">
        <f t="shared" si="19"/>
        <v>0</v>
      </c>
      <c r="AL243" s="101">
        <f>+SUM(AK243:AK245)</f>
        <v>0</v>
      </c>
      <c r="AM243" s="102"/>
      <c r="AN243" s="8"/>
      <c r="AO243" s="8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5" customHeight="1" thickBot="1">
      <c r="A244" s="99"/>
      <c r="B244" s="100"/>
      <c r="C244" s="100"/>
      <c r="D244" s="100"/>
      <c r="E244" s="55" t="s">
        <v>61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65">
        <f t="shared" si="19"/>
        <v>0</v>
      </c>
      <c r="AL244" s="101"/>
      <c r="AM244" s="102"/>
      <c r="AN244" s="8"/>
      <c r="AO244" s="8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5" customHeight="1" thickBot="1">
      <c r="A245" s="99"/>
      <c r="B245" s="100"/>
      <c r="C245" s="100"/>
      <c r="D245" s="100"/>
      <c r="E245" s="58" t="s">
        <v>89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65">
        <f t="shared" si="19"/>
        <v>0</v>
      </c>
      <c r="AL245" s="101"/>
      <c r="AM245" s="102"/>
      <c r="AN245" s="8"/>
      <c r="AO245" s="8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5" customHeight="1" thickBot="1">
      <c r="A246" s="99" t="s">
        <v>23</v>
      </c>
      <c r="B246" s="100" t="str">
        <f>+GİRİŞ!A22</f>
        <v>ÖZLEM ÖZDEMİR</v>
      </c>
      <c r="C246" s="100">
        <f>+GİRİŞ!B22</f>
        <v>0</v>
      </c>
      <c r="D246" s="100" t="str">
        <f>+GİRİŞ!C22</f>
        <v>Mevlana Ortaokulu</v>
      </c>
      <c r="E246" s="54" t="s">
        <v>51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59">
        <f>+SUM(F246:AJ246)</f>
        <v>0</v>
      </c>
      <c r="AL246" s="101">
        <f>+SUM(AK246:AK251)</f>
        <v>0</v>
      </c>
      <c r="AM246" s="102">
        <f>+SUM(AK246:AK257)</f>
        <v>0</v>
      </c>
      <c r="AN246" s="8"/>
      <c r="AO246" s="8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5" customHeight="1" thickBot="1">
      <c r="A247" s="99"/>
      <c r="B247" s="100"/>
      <c r="C247" s="100"/>
      <c r="D247" s="100"/>
      <c r="E247" s="55" t="s">
        <v>52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59">
        <f aca="true" t="shared" si="20" ref="AK247:AK257">SUM(F247:AJ247)</f>
        <v>0</v>
      </c>
      <c r="AL247" s="101"/>
      <c r="AM247" s="102"/>
      <c r="AN247" s="8"/>
      <c r="AO247" s="8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5" customHeight="1" thickBot="1">
      <c r="A248" s="99"/>
      <c r="B248" s="100"/>
      <c r="C248" s="100"/>
      <c r="D248" s="100"/>
      <c r="E248" s="55" t="s">
        <v>53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59">
        <f t="shared" si="20"/>
        <v>0</v>
      </c>
      <c r="AL248" s="101"/>
      <c r="AM248" s="102"/>
      <c r="AN248" s="8"/>
      <c r="AO248" s="8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5" customHeight="1" thickBot="1">
      <c r="A249" s="99"/>
      <c r="B249" s="100"/>
      <c r="C249" s="100"/>
      <c r="D249" s="100"/>
      <c r="E249" s="56" t="s">
        <v>54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59">
        <f t="shared" si="20"/>
        <v>0</v>
      </c>
      <c r="AL249" s="101"/>
      <c r="AM249" s="102"/>
      <c r="AN249" s="8"/>
      <c r="AO249" s="8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5" customHeight="1" thickBot="1">
      <c r="A250" s="99"/>
      <c r="B250" s="100"/>
      <c r="C250" s="100"/>
      <c r="D250" s="100"/>
      <c r="E250" s="55" t="s">
        <v>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59">
        <f t="shared" si="20"/>
        <v>0</v>
      </c>
      <c r="AL250" s="101"/>
      <c r="AM250" s="102"/>
      <c r="AN250" s="8"/>
      <c r="AO250" s="8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5" customHeight="1" thickBot="1">
      <c r="A251" s="99"/>
      <c r="B251" s="100"/>
      <c r="C251" s="100"/>
      <c r="D251" s="100"/>
      <c r="E251" s="57" t="s">
        <v>56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59">
        <f t="shared" si="20"/>
        <v>0</v>
      </c>
      <c r="AL251" s="101"/>
      <c r="AM251" s="102"/>
      <c r="AN251" s="8"/>
      <c r="AO251" s="8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5" customHeight="1" thickBot="1">
      <c r="A252" s="99"/>
      <c r="B252" s="100"/>
      <c r="C252" s="100"/>
      <c r="D252" s="100"/>
      <c r="E252" s="55" t="s">
        <v>57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60">
        <f t="shared" si="20"/>
        <v>0</v>
      </c>
      <c r="AL252" s="61">
        <f>+AK252</f>
        <v>0</v>
      </c>
      <c r="AM252" s="102"/>
      <c r="AN252" s="8"/>
      <c r="AO252" s="8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5" customHeight="1" thickBot="1">
      <c r="A253" s="99"/>
      <c r="B253" s="100"/>
      <c r="C253" s="100"/>
      <c r="D253" s="100"/>
      <c r="E253" s="55" t="s">
        <v>58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62">
        <f t="shared" si="20"/>
        <v>0</v>
      </c>
      <c r="AL253" s="61">
        <f>+AK253</f>
        <v>0</v>
      </c>
      <c r="AM253" s="102"/>
      <c r="AN253" s="8"/>
      <c r="AO253" s="8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5" customHeight="1" thickBot="1">
      <c r="A254" s="99"/>
      <c r="B254" s="100"/>
      <c r="C254" s="100"/>
      <c r="D254" s="100"/>
      <c r="E254" s="55" t="s">
        <v>59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63">
        <f t="shared" si="20"/>
        <v>0</v>
      </c>
      <c r="AL254" s="64">
        <f>+AK254</f>
        <v>0</v>
      </c>
      <c r="AM254" s="102"/>
      <c r="AN254" s="8"/>
      <c r="AO254" s="8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5" customHeight="1" thickBot="1">
      <c r="A255" s="99"/>
      <c r="B255" s="100"/>
      <c r="C255" s="100"/>
      <c r="D255" s="100"/>
      <c r="E255" s="55" t="s">
        <v>60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65">
        <f t="shared" si="20"/>
        <v>0</v>
      </c>
      <c r="AL255" s="101">
        <f>+SUM(AK255:AK257)</f>
        <v>0</v>
      </c>
      <c r="AM255" s="102"/>
      <c r="AN255" s="8"/>
      <c r="AO255" s="8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5" customHeight="1" thickBot="1">
      <c r="A256" s="99"/>
      <c r="B256" s="100"/>
      <c r="C256" s="100"/>
      <c r="D256" s="100"/>
      <c r="E256" s="55" t="s">
        <v>61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65">
        <f t="shared" si="20"/>
        <v>0</v>
      </c>
      <c r="AL256" s="101"/>
      <c r="AM256" s="102"/>
      <c r="AN256" s="8"/>
      <c r="AO256" s="8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5" customHeight="1" thickBot="1">
      <c r="A257" s="99"/>
      <c r="B257" s="100"/>
      <c r="C257" s="100"/>
      <c r="D257" s="100"/>
      <c r="E257" s="58" t="s">
        <v>89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65">
        <f t="shared" si="20"/>
        <v>0</v>
      </c>
      <c r="AL257" s="101"/>
      <c r="AM257" s="102"/>
      <c r="AN257" s="8"/>
      <c r="AO257" s="8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5" customHeight="1" thickBot="1">
      <c r="A258" s="99" t="s">
        <v>24</v>
      </c>
      <c r="B258" s="100" t="str">
        <f>+GİRİŞ!A23</f>
        <v>ÖZLEM ÖZDEMİR</v>
      </c>
      <c r="C258" s="100">
        <f>+GİRİŞ!B23</f>
        <v>0</v>
      </c>
      <c r="D258" s="100" t="str">
        <f>+GİRİŞ!C23</f>
        <v>Mevlana Ortaokulu</v>
      </c>
      <c r="E258" s="54" t="s">
        <v>51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59">
        <f>+SUM(F258:AJ258)</f>
        <v>0</v>
      </c>
      <c r="AL258" s="101">
        <f>+SUM(AK258:AK263)</f>
        <v>0</v>
      </c>
      <c r="AM258" s="102">
        <f>+SUM(AK258:AK269)</f>
        <v>0</v>
      </c>
      <c r="AN258" s="8"/>
      <c r="AO258" s="8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5" customHeight="1" thickBot="1">
      <c r="A259" s="99"/>
      <c r="B259" s="100"/>
      <c r="C259" s="100"/>
      <c r="D259" s="100"/>
      <c r="E259" s="55" t="s">
        <v>52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59">
        <f aca="true" t="shared" si="21" ref="AK259:AK269">SUM(F259:AJ259)</f>
        <v>0</v>
      </c>
      <c r="AL259" s="101"/>
      <c r="AM259" s="102"/>
      <c r="AN259" s="8"/>
      <c r="AO259" s="8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5" customHeight="1" thickBot="1">
      <c r="A260" s="99"/>
      <c r="B260" s="100"/>
      <c r="C260" s="100"/>
      <c r="D260" s="100"/>
      <c r="E260" s="55" t="s">
        <v>53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59">
        <f t="shared" si="21"/>
        <v>0</v>
      </c>
      <c r="AL260" s="101"/>
      <c r="AM260" s="102"/>
      <c r="AN260" s="8"/>
      <c r="AO260" s="8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5" customHeight="1" thickBot="1">
      <c r="A261" s="99"/>
      <c r="B261" s="100"/>
      <c r="C261" s="100"/>
      <c r="D261" s="100"/>
      <c r="E261" s="56" t="s">
        <v>54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59">
        <f t="shared" si="21"/>
        <v>0</v>
      </c>
      <c r="AL261" s="101"/>
      <c r="AM261" s="102"/>
      <c r="AN261" s="8"/>
      <c r="AO261" s="8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5" customHeight="1" thickBot="1">
      <c r="A262" s="99"/>
      <c r="B262" s="100"/>
      <c r="C262" s="100"/>
      <c r="D262" s="100"/>
      <c r="E262" s="55" t="s">
        <v>55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59">
        <f t="shared" si="21"/>
        <v>0</v>
      </c>
      <c r="AL262" s="101"/>
      <c r="AM262" s="102"/>
      <c r="AN262" s="8"/>
      <c r="AO262" s="8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5" customHeight="1" thickBot="1">
      <c r="A263" s="99"/>
      <c r="B263" s="100"/>
      <c r="C263" s="100"/>
      <c r="D263" s="100"/>
      <c r="E263" s="57" t="s">
        <v>56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59">
        <f t="shared" si="21"/>
        <v>0</v>
      </c>
      <c r="AL263" s="101"/>
      <c r="AM263" s="102"/>
      <c r="AN263" s="8"/>
      <c r="AO263" s="8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5" customHeight="1" thickBot="1">
      <c r="A264" s="99"/>
      <c r="B264" s="100"/>
      <c r="C264" s="100"/>
      <c r="D264" s="100"/>
      <c r="E264" s="55" t="s">
        <v>57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60">
        <f t="shared" si="21"/>
        <v>0</v>
      </c>
      <c r="AL264" s="61">
        <f>+AK264</f>
        <v>0</v>
      </c>
      <c r="AM264" s="102"/>
      <c r="AN264" s="8"/>
      <c r="AO264" s="8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5" customHeight="1" thickBot="1">
      <c r="A265" s="99"/>
      <c r="B265" s="100"/>
      <c r="C265" s="100"/>
      <c r="D265" s="100"/>
      <c r="E265" s="55" t="s">
        <v>58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62">
        <f t="shared" si="21"/>
        <v>0</v>
      </c>
      <c r="AL265" s="61">
        <f>+AK265</f>
        <v>0</v>
      </c>
      <c r="AM265" s="102"/>
      <c r="AN265" s="8"/>
      <c r="AO265" s="8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5" customHeight="1" thickBot="1">
      <c r="A266" s="99"/>
      <c r="B266" s="100"/>
      <c r="C266" s="100"/>
      <c r="D266" s="100"/>
      <c r="E266" s="55" t="s">
        <v>59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63">
        <f t="shared" si="21"/>
        <v>0</v>
      </c>
      <c r="AL266" s="64">
        <f>+AK266</f>
        <v>0</v>
      </c>
      <c r="AM266" s="102"/>
      <c r="AN266" s="8"/>
      <c r="AO266" s="8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5" customHeight="1" thickBot="1">
      <c r="A267" s="99"/>
      <c r="B267" s="100"/>
      <c r="C267" s="100"/>
      <c r="D267" s="100"/>
      <c r="E267" s="55" t="s">
        <v>60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65">
        <f t="shared" si="21"/>
        <v>0</v>
      </c>
      <c r="AL267" s="101">
        <f>+SUM(AK267:AK269)</f>
        <v>0</v>
      </c>
      <c r="AM267" s="102"/>
      <c r="AN267" s="8"/>
      <c r="AO267" s="8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5" customHeight="1" thickBot="1">
      <c r="A268" s="99"/>
      <c r="B268" s="100"/>
      <c r="C268" s="100"/>
      <c r="D268" s="100"/>
      <c r="E268" s="55" t="s">
        <v>61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65">
        <f t="shared" si="21"/>
        <v>0</v>
      </c>
      <c r="AL268" s="101"/>
      <c r="AM268" s="102"/>
      <c r="AN268" s="8"/>
      <c r="AO268" s="8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5" customHeight="1" thickBot="1">
      <c r="A269" s="99"/>
      <c r="B269" s="100"/>
      <c r="C269" s="100"/>
      <c r="D269" s="100"/>
      <c r="E269" s="58" t="s">
        <v>89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65">
        <f t="shared" si="21"/>
        <v>0</v>
      </c>
      <c r="AL269" s="101"/>
      <c r="AM269" s="102"/>
      <c r="AN269" s="8"/>
      <c r="AO269" s="8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5" customHeight="1" thickBot="1">
      <c r="A270" s="99" t="s">
        <v>25</v>
      </c>
      <c r="B270" s="100" t="str">
        <f>+GİRİŞ!A24</f>
        <v>ÖZLEM ÖZDEMİR</v>
      </c>
      <c r="C270" s="100">
        <f>+GİRİŞ!B24</f>
        <v>0</v>
      </c>
      <c r="D270" s="100" t="str">
        <f>+GİRİŞ!C24</f>
        <v>Mevlana Ortaokulu</v>
      </c>
      <c r="E270" s="54" t="s">
        <v>51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59">
        <f>+SUM(F270:AJ270)</f>
        <v>0</v>
      </c>
      <c r="AL270" s="101">
        <f>+SUM(AK270:AK275)</f>
        <v>0</v>
      </c>
      <c r="AM270" s="102">
        <f>+SUM(AK270:AK281)</f>
        <v>0</v>
      </c>
      <c r="AN270" s="8"/>
      <c r="AO270" s="8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5" customHeight="1" thickBot="1">
      <c r="A271" s="99"/>
      <c r="B271" s="100"/>
      <c r="C271" s="100"/>
      <c r="D271" s="100"/>
      <c r="E271" s="55" t="s">
        <v>52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59">
        <f aca="true" t="shared" si="22" ref="AK271:AK281">SUM(F271:AJ271)</f>
        <v>0</v>
      </c>
      <c r="AL271" s="101"/>
      <c r="AM271" s="102"/>
      <c r="AN271" s="8"/>
      <c r="AO271" s="8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5" customHeight="1" thickBot="1">
      <c r="A272" s="99"/>
      <c r="B272" s="100"/>
      <c r="C272" s="100"/>
      <c r="D272" s="100"/>
      <c r="E272" s="55" t="s">
        <v>53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59">
        <f t="shared" si="22"/>
        <v>0</v>
      </c>
      <c r="AL272" s="101"/>
      <c r="AM272" s="102"/>
      <c r="AN272" s="8"/>
      <c r="AO272" s="8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5" customHeight="1" thickBot="1">
      <c r="A273" s="99"/>
      <c r="B273" s="100"/>
      <c r="C273" s="100"/>
      <c r="D273" s="100"/>
      <c r="E273" s="56" t="s">
        <v>54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59">
        <f t="shared" si="22"/>
        <v>0</v>
      </c>
      <c r="AL273" s="101"/>
      <c r="AM273" s="102"/>
      <c r="AN273" s="8"/>
      <c r="AO273" s="8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5" customHeight="1" thickBot="1">
      <c r="A274" s="99"/>
      <c r="B274" s="100"/>
      <c r="C274" s="100"/>
      <c r="D274" s="100"/>
      <c r="E274" s="55" t="s">
        <v>55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59">
        <f t="shared" si="22"/>
        <v>0</v>
      </c>
      <c r="AL274" s="101"/>
      <c r="AM274" s="102"/>
      <c r="AN274" s="8"/>
      <c r="AO274" s="8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5" customHeight="1" thickBot="1">
      <c r="A275" s="99"/>
      <c r="B275" s="100"/>
      <c r="C275" s="100"/>
      <c r="D275" s="100"/>
      <c r="E275" s="57" t="s">
        <v>56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59">
        <f t="shared" si="22"/>
        <v>0</v>
      </c>
      <c r="AL275" s="101"/>
      <c r="AM275" s="102"/>
      <c r="AN275" s="8"/>
      <c r="AO275" s="8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5" customHeight="1" thickBot="1">
      <c r="A276" s="99"/>
      <c r="B276" s="100"/>
      <c r="C276" s="100"/>
      <c r="D276" s="100"/>
      <c r="E276" s="55" t="s">
        <v>57</v>
      </c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60">
        <f t="shared" si="22"/>
        <v>0</v>
      </c>
      <c r="AL276" s="61">
        <f>+AK276</f>
        <v>0</v>
      </c>
      <c r="AM276" s="102"/>
      <c r="AN276" s="8"/>
      <c r="AO276" s="8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5" customHeight="1" thickBot="1">
      <c r="A277" s="99"/>
      <c r="B277" s="100"/>
      <c r="C277" s="100"/>
      <c r="D277" s="100"/>
      <c r="E277" s="55" t="s">
        <v>58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62">
        <f t="shared" si="22"/>
        <v>0</v>
      </c>
      <c r="AL277" s="61">
        <f>+AK277</f>
        <v>0</v>
      </c>
      <c r="AM277" s="102"/>
      <c r="AN277" s="8"/>
      <c r="AO277" s="8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5" customHeight="1" thickBot="1">
      <c r="A278" s="99"/>
      <c r="B278" s="100"/>
      <c r="C278" s="100"/>
      <c r="D278" s="100"/>
      <c r="E278" s="55" t="s">
        <v>59</v>
      </c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63">
        <f t="shared" si="22"/>
        <v>0</v>
      </c>
      <c r="AL278" s="64">
        <f>+AK278</f>
        <v>0</v>
      </c>
      <c r="AM278" s="102"/>
      <c r="AN278" s="8"/>
      <c r="AO278" s="8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5" customHeight="1" thickBot="1">
      <c r="A279" s="99"/>
      <c r="B279" s="100"/>
      <c r="C279" s="100"/>
      <c r="D279" s="100"/>
      <c r="E279" s="55" t="s">
        <v>60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65">
        <f t="shared" si="22"/>
        <v>0</v>
      </c>
      <c r="AL279" s="101">
        <f>+SUM(AK279:AK281)</f>
        <v>0</v>
      </c>
      <c r="AM279" s="102"/>
      <c r="AN279" s="8"/>
      <c r="AO279" s="8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5" customHeight="1" thickBot="1">
      <c r="A280" s="99"/>
      <c r="B280" s="100"/>
      <c r="C280" s="100"/>
      <c r="D280" s="100"/>
      <c r="E280" s="55" t="s">
        <v>61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65">
        <f t="shared" si="22"/>
        <v>0</v>
      </c>
      <c r="AL280" s="101"/>
      <c r="AM280" s="102"/>
      <c r="AN280" s="8"/>
      <c r="AO280" s="8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5" customHeight="1" thickBot="1">
      <c r="A281" s="99"/>
      <c r="B281" s="100"/>
      <c r="C281" s="100"/>
      <c r="D281" s="100"/>
      <c r="E281" s="58" t="s">
        <v>89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65">
        <f t="shared" si="22"/>
        <v>0</v>
      </c>
      <c r="AL281" s="101"/>
      <c r="AM281" s="102"/>
      <c r="AN281" s="8"/>
      <c r="AO281" s="8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5" customHeight="1" thickBot="1">
      <c r="A282" s="99" t="s">
        <v>26</v>
      </c>
      <c r="B282" s="100" t="str">
        <f>+GİRİŞ!A25</f>
        <v>ÖZLEM ÖZDEMİR</v>
      </c>
      <c r="C282" s="100">
        <f>+GİRİŞ!B25</f>
        <v>0</v>
      </c>
      <c r="D282" s="100" t="str">
        <f>+GİRİŞ!C25</f>
        <v>Mevlana Ortaokulu</v>
      </c>
      <c r="E282" s="54" t="s">
        <v>51</v>
      </c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59">
        <f>+SUM(F282:AJ282)</f>
        <v>0</v>
      </c>
      <c r="AL282" s="101">
        <f>+SUM(AK282:AK287)</f>
        <v>0</v>
      </c>
      <c r="AM282" s="102">
        <f>+SUM(AK282:AK293)</f>
        <v>0</v>
      </c>
      <c r="AN282" s="8"/>
      <c r="AO282" s="8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5" customHeight="1" thickBot="1">
      <c r="A283" s="99"/>
      <c r="B283" s="100"/>
      <c r="C283" s="100"/>
      <c r="D283" s="100"/>
      <c r="E283" s="55" t="s">
        <v>52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59">
        <f aca="true" t="shared" si="23" ref="AK283:AK293">SUM(F283:AJ283)</f>
        <v>0</v>
      </c>
      <c r="AL283" s="101"/>
      <c r="AM283" s="102"/>
      <c r="AN283" s="8"/>
      <c r="AO283" s="8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5" customHeight="1" thickBot="1">
      <c r="A284" s="99"/>
      <c r="B284" s="100"/>
      <c r="C284" s="100"/>
      <c r="D284" s="100"/>
      <c r="E284" s="55" t="s">
        <v>53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59">
        <f t="shared" si="23"/>
        <v>0</v>
      </c>
      <c r="AL284" s="101"/>
      <c r="AM284" s="102"/>
      <c r="AN284" s="8"/>
      <c r="AO284" s="8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5" customHeight="1" thickBot="1">
      <c r="A285" s="99"/>
      <c r="B285" s="100"/>
      <c r="C285" s="100"/>
      <c r="D285" s="100"/>
      <c r="E285" s="56" t="s">
        <v>54</v>
      </c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59">
        <f t="shared" si="23"/>
        <v>0</v>
      </c>
      <c r="AL285" s="101"/>
      <c r="AM285" s="102"/>
      <c r="AN285" s="8"/>
      <c r="AO285" s="8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5" customHeight="1" thickBot="1">
      <c r="A286" s="99"/>
      <c r="B286" s="100"/>
      <c r="C286" s="100"/>
      <c r="D286" s="100"/>
      <c r="E286" s="55" t="s">
        <v>55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59">
        <f t="shared" si="23"/>
        <v>0</v>
      </c>
      <c r="AL286" s="101"/>
      <c r="AM286" s="102"/>
      <c r="AN286" s="8"/>
      <c r="AO286" s="8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5" customHeight="1" thickBot="1">
      <c r="A287" s="99"/>
      <c r="B287" s="100"/>
      <c r="C287" s="100"/>
      <c r="D287" s="100"/>
      <c r="E287" s="57" t="s">
        <v>56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59">
        <f t="shared" si="23"/>
        <v>0</v>
      </c>
      <c r="AL287" s="101"/>
      <c r="AM287" s="102"/>
      <c r="AN287" s="8"/>
      <c r="AO287" s="8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5" customHeight="1" thickBot="1">
      <c r="A288" s="99"/>
      <c r="B288" s="100"/>
      <c r="C288" s="100"/>
      <c r="D288" s="100"/>
      <c r="E288" s="55" t="s">
        <v>57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60">
        <f t="shared" si="23"/>
        <v>0</v>
      </c>
      <c r="AL288" s="61">
        <f>+AK288</f>
        <v>0</v>
      </c>
      <c r="AM288" s="102"/>
      <c r="AN288" s="8"/>
      <c r="AO288" s="8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5" customHeight="1" thickBot="1">
      <c r="A289" s="99"/>
      <c r="B289" s="100"/>
      <c r="C289" s="100"/>
      <c r="D289" s="100"/>
      <c r="E289" s="55" t="s">
        <v>58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62">
        <f t="shared" si="23"/>
        <v>0</v>
      </c>
      <c r="AL289" s="61">
        <f>+AK289</f>
        <v>0</v>
      </c>
      <c r="AM289" s="102"/>
      <c r="AN289" s="8"/>
      <c r="AO289" s="8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5" customHeight="1" thickBot="1">
      <c r="A290" s="99"/>
      <c r="B290" s="100"/>
      <c r="C290" s="100"/>
      <c r="D290" s="100"/>
      <c r="E290" s="55" t="s">
        <v>59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63">
        <f t="shared" si="23"/>
        <v>0</v>
      </c>
      <c r="AL290" s="64">
        <f>+AK290</f>
        <v>0</v>
      </c>
      <c r="AM290" s="102"/>
      <c r="AN290" s="8"/>
      <c r="AO290" s="8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5" customHeight="1" thickBot="1">
      <c r="A291" s="99"/>
      <c r="B291" s="100"/>
      <c r="C291" s="100"/>
      <c r="D291" s="100"/>
      <c r="E291" s="55" t="s">
        <v>60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65">
        <f t="shared" si="23"/>
        <v>0</v>
      </c>
      <c r="AL291" s="101">
        <f>+SUM(AK291:AK293)</f>
        <v>0</v>
      </c>
      <c r="AM291" s="102"/>
      <c r="AN291" s="8"/>
      <c r="AO291" s="8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5" customHeight="1" thickBot="1">
      <c r="A292" s="99"/>
      <c r="B292" s="100"/>
      <c r="C292" s="100"/>
      <c r="D292" s="100"/>
      <c r="E292" s="55" t="s">
        <v>61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65">
        <f t="shared" si="23"/>
        <v>0</v>
      </c>
      <c r="AL292" s="101"/>
      <c r="AM292" s="102"/>
      <c r="AN292" s="8"/>
      <c r="AO292" s="8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5" customHeight="1" thickBot="1">
      <c r="A293" s="99"/>
      <c r="B293" s="100"/>
      <c r="C293" s="100"/>
      <c r="D293" s="100"/>
      <c r="E293" s="58" t="s">
        <v>89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65">
        <f t="shared" si="23"/>
        <v>0</v>
      </c>
      <c r="AL293" s="101"/>
      <c r="AM293" s="102"/>
      <c r="AN293" s="8"/>
      <c r="AO293" s="8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5" customHeight="1" thickBot="1">
      <c r="A294" s="99" t="s">
        <v>27</v>
      </c>
      <c r="B294" s="100" t="str">
        <f>+GİRİŞ!A26</f>
        <v>ÖZLEM ÖZDEMİR</v>
      </c>
      <c r="C294" s="100">
        <f>+GİRİŞ!B26</f>
        <v>0</v>
      </c>
      <c r="D294" s="100" t="str">
        <f>+GİRİŞ!C26</f>
        <v>Mevlana Ortaokulu</v>
      </c>
      <c r="E294" s="54" t="s">
        <v>51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59">
        <f>+SUM(F294:AJ294)</f>
        <v>0</v>
      </c>
      <c r="AL294" s="101">
        <f>+SUM(AK294:AK299)</f>
        <v>0</v>
      </c>
      <c r="AM294" s="102">
        <f>+SUM(AK294:AK305)</f>
        <v>0</v>
      </c>
      <c r="AN294" s="8"/>
      <c r="AO294" s="8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5" customHeight="1" thickBot="1">
      <c r="A295" s="99"/>
      <c r="B295" s="100"/>
      <c r="C295" s="100"/>
      <c r="D295" s="100"/>
      <c r="E295" s="55" t="s">
        <v>52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59">
        <f aca="true" t="shared" si="24" ref="AK295:AK305">SUM(F295:AJ295)</f>
        <v>0</v>
      </c>
      <c r="AL295" s="101"/>
      <c r="AM295" s="102"/>
      <c r="AN295" s="8"/>
      <c r="AO295" s="8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5" customHeight="1" thickBot="1">
      <c r="A296" s="99"/>
      <c r="B296" s="100"/>
      <c r="C296" s="100"/>
      <c r="D296" s="100"/>
      <c r="E296" s="55" t="s">
        <v>53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59">
        <f t="shared" si="24"/>
        <v>0</v>
      </c>
      <c r="AL296" s="101"/>
      <c r="AM296" s="102"/>
      <c r="AN296" s="8"/>
      <c r="AO296" s="8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5" customHeight="1" thickBot="1">
      <c r="A297" s="99"/>
      <c r="B297" s="100"/>
      <c r="C297" s="100"/>
      <c r="D297" s="100"/>
      <c r="E297" s="56" t="s">
        <v>54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59">
        <f t="shared" si="24"/>
        <v>0</v>
      </c>
      <c r="AL297" s="101"/>
      <c r="AM297" s="102"/>
      <c r="AN297" s="8"/>
      <c r="AO297" s="8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5" customHeight="1" thickBot="1">
      <c r="A298" s="99"/>
      <c r="B298" s="100"/>
      <c r="C298" s="100"/>
      <c r="D298" s="100"/>
      <c r="E298" s="55" t="s">
        <v>55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59">
        <f t="shared" si="24"/>
        <v>0</v>
      </c>
      <c r="AL298" s="101"/>
      <c r="AM298" s="102"/>
      <c r="AN298" s="8"/>
      <c r="AO298" s="8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5" customHeight="1" thickBot="1">
      <c r="A299" s="99"/>
      <c r="B299" s="100"/>
      <c r="C299" s="100"/>
      <c r="D299" s="100"/>
      <c r="E299" s="57" t="s">
        <v>56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59">
        <f t="shared" si="24"/>
        <v>0</v>
      </c>
      <c r="AL299" s="101"/>
      <c r="AM299" s="102"/>
      <c r="AN299" s="8"/>
      <c r="AO299" s="8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5" customHeight="1" thickBot="1">
      <c r="A300" s="99"/>
      <c r="B300" s="100"/>
      <c r="C300" s="100"/>
      <c r="D300" s="100"/>
      <c r="E300" s="55" t="s">
        <v>57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60">
        <f t="shared" si="24"/>
        <v>0</v>
      </c>
      <c r="AL300" s="61">
        <f>+AK300</f>
        <v>0</v>
      </c>
      <c r="AM300" s="102"/>
      <c r="AN300" s="8"/>
      <c r="AO300" s="8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5" customHeight="1" thickBot="1">
      <c r="A301" s="99"/>
      <c r="B301" s="100"/>
      <c r="C301" s="100"/>
      <c r="D301" s="100"/>
      <c r="E301" s="55" t="s">
        <v>58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62">
        <f t="shared" si="24"/>
        <v>0</v>
      </c>
      <c r="AL301" s="61">
        <f>+AK301</f>
        <v>0</v>
      </c>
      <c r="AM301" s="102"/>
      <c r="AN301" s="8"/>
      <c r="AO301" s="8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5" customHeight="1" thickBot="1">
      <c r="A302" s="99"/>
      <c r="B302" s="100"/>
      <c r="C302" s="100"/>
      <c r="D302" s="100"/>
      <c r="E302" s="55" t="s">
        <v>59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63">
        <f t="shared" si="24"/>
        <v>0</v>
      </c>
      <c r="AL302" s="64">
        <f>+AK302</f>
        <v>0</v>
      </c>
      <c r="AM302" s="102"/>
      <c r="AN302" s="8"/>
      <c r="AO302" s="8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5" customHeight="1" thickBot="1">
      <c r="A303" s="99"/>
      <c r="B303" s="100"/>
      <c r="C303" s="100"/>
      <c r="D303" s="100"/>
      <c r="E303" s="55" t="s">
        <v>60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65">
        <f t="shared" si="24"/>
        <v>0</v>
      </c>
      <c r="AL303" s="101">
        <f>+SUM(AK303:AK305)</f>
        <v>0</v>
      </c>
      <c r="AM303" s="102"/>
      <c r="AN303" s="8"/>
      <c r="AO303" s="8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5" customHeight="1" thickBot="1">
      <c r="A304" s="99"/>
      <c r="B304" s="100"/>
      <c r="C304" s="100"/>
      <c r="D304" s="100"/>
      <c r="E304" s="55" t="s">
        <v>61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65">
        <f t="shared" si="24"/>
        <v>0</v>
      </c>
      <c r="AL304" s="101"/>
      <c r="AM304" s="102"/>
      <c r="AN304" s="8"/>
      <c r="AO304" s="8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5" customHeight="1" thickBot="1">
      <c r="A305" s="99"/>
      <c r="B305" s="100"/>
      <c r="C305" s="100"/>
      <c r="D305" s="100"/>
      <c r="E305" s="58" t="s">
        <v>89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65">
        <f t="shared" si="24"/>
        <v>0</v>
      </c>
      <c r="AL305" s="101"/>
      <c r="AM305" s="102"/>
      <c r="AN305" s="8"/>
      <c r="AO305" s="8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5" customHeight="1" thickBot="1">
      <c r="A306" s="99" t="s">
        <v>28</v>
      </c>
      <c r="B306" s="100" t="str">
        <f>+GİRİŞ!A27</f>
        <v>ÖZLEM ÖZDEMİR</v>
      </c>
      <c r="C306" s="100">
        <f>+GİRİŞ!B27</f>
        <v>0</v>
      </c>
      <c r="D306" s="100" t="str">
        <f>+GİRİŞ!C27</f>
        <v>Mevlana Ortaokulu</v>
      </c>
      <c r="E306" s="54" t="s">
        <v>51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59">
        <f>+SUM(F306:AJ306)</f>
        <v>0</v>
      </c>
      <c r="AL306" s="101">
        <f>+SUM(AK306:AK311)</f>
        <v>0</v>
      </c>
      <c r="AM306" s="102">
        <f>+SUM(AK306:AK317)</f>
        <v>0</v>
      </c>
      <c r="AN306" s="8"/>
      <c r="AO306" s="8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5" customHeight="1" thickBot="1">
      <c r="A307" s="99"/>
      <c r="B307" s="100"/>
      <c r="C307" s="100"/>
      <c r="D307" s="100"/>
      <c r="E307" s="55" t="s">
        <v>52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59">
        <f aca="true" t="shared" si="25" ref="AK307:AK317">SUM(F307:AJ307)</f>
        <v>0</v>
      </c>
      <c r="AL307" s="101"/>
      <c r="AM307" s="102"/>
      <c r="AN307" s="8"/>
      <c r="AO307" s="8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5" customHeight="1" thickBot="1">
      <c r="A308" s="99"/>
      <c r="B308" s="100"/>
      <c r="C308" s="100"/>
      <c r="D308" s="100"/>
      <c r="E308" s="55" t="s">
        <v>53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59">
        <f t="shared" si="25"/>
        <v>0</v>
      </c>
      <c r="AL308" s="101"/>
      <c r="AM308" s="102"/>
      <c r="AN308" s="8"/>
      <c r="AO308" s="8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5" customHeight="1" thickBot="1">
      <c r="A309" s="99"/>
      <c r="B309" s="100"/>
      <c r="C309" s="100"/>
      <c r="D309" s="100"/>
      <c r="E309" s="56" t="s">
        <v>54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59">
        <f t="shared" si="25"/>
        <v>0</v>
      </c>
      <c r="AL309" s="101"/>
      <c r="AM309" s="102"/>
      <c r="AN309" s="8"/>
      <c r="AO309" s="8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5" customHeight="1" thickBot="1">
      <c r="A310" s="99"/>
      <c r="B310" s="100"/>
      <c r="C310" s="100"/>
      <c r="D310" s="100"/>
      <c r="E310" s="55" t="s">
        <v>55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59">
        <f t="shared" si="25"/>
        <v>0</v>
      </c>
      <c r="AL310" s="101"/>
      <c r="AM310" s="102"/>
      <c r="AN310" s="8"/>
      <c r="AO310" s="8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5" customHeight="1" thickBot="1">
      <c r="A311" s="99"/>
      <c r="B311" s="100"/>
      <c r="C311" s="100"/>
      <c r="D311" s="100"/>
      <c r="E311" s="57" t="s">
        <v>56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59">
        <f t="shared" si="25"/>
        <v>0</v>
      </c>
      <c r="AL311" s="101"/>
      <c r="AM311" s="102"/>
      <c r="AN311" s="8"/>
      <c r="AO311" s="8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5" customHeight="1" thickBot="1">
      <c r="A312" s="99"/>
      <c r="B312" s="100"/>
      <c r="C312" s="100"/>
      <c r="D312" s="100"/>
      <c r="E312" s="55" t="s">
        <v>57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60">
        <f t="shared" si="25"/>
        <v>0</v>
      </c>
      <c r="AL312" s="61">
        <f>+AK312</f>
        <v>0</v>
      </c>
      <c r="AM312" s="102"/>
      <c r="AN312" s="8"/>
      <c r="AO312" s="8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5" customHeight="1" thickBot="1">
      <c r="A313" s="99"/>
      <c r="B313" s="100"/>
      <c r="C313" s="100"/>
      <c r="D313" s="100"/>
      <c r="E313" s="55" t="s">
        <v>58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62">
        <f t="shared" si="25"/>
        <v>0</v>
      </c>
      <c r="AL313" s="61">
        <f>+AK313</f>
        <v>0</v>
      </c>
      <c r="AM313" s="102"/>
      <c r="AN313" s="8"/>
      <c r="AO313" s="8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5" customHeight="1" thickBot="1">
      <c r="A314" s="99"/>
      <c r="B314" s="100"/>
      <c r="C314" s="100"/>
      <c r="D314" s="100"/>
      <c r="E314" s="55" t="s">
        <v>59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63">
        <f t="shared" si="25"/>
        <v>0</v>
      </c>
      <c r="AL314" s="64">
        <f>+AK314</f>
        <v>0</v>
      </c>
      <c r="AM314" s="102"/>
      <c r="AN314" s="8"/>
      <c r="AO314" s="8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5" customHeight="1" thickBot="1">
      <c r="A315" s="99"/>
      <c r="B315" s="100"/>
      <c r="C315" s="100"/>
      <c r="D315" s="100"/>
      <c r="E315" s="55" t="s">
        <v>60</v>
      </c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65">
        <f t="shared" si="25"/>
        <v>0</v>
      </c>
      <c r="AL315" s="101">
        <f>+SUM(AK315:AK317)</f>
        <v>0</v>
      </c>
      <c r="AM315" s="102"/>
      <c r="AN315" s="8"/>
      <c r="AO315" s="8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5" customHeight="1" thickBot="1">
      <c r="A316" s="99"/>
      <c r="B316" s="100"/>
      <c r="C316" s="100"/>
      <c r="D316" s="100"/>
      <c r="E316" s="55" t="s">
        <v>61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65">
        <f t="shared" si="25"/>
        <v>0</v>
      </c>
      <c r="AL316" s="101"/>
      <c r="AM316" s="102"/>
      <c r="AN316" s="8"/>
      <c r="AO316" s="8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5" customHeight="1" thickBot="1">
      <c r="A317" s="99"/>
      <c r="B317" s="100"/>
      <c r="C317" s="100"/>
      <c r="D317" s="100"/>
      <c r="E317" s="58" t="s">
        <v>89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65">
        <f t="shared" si="25"/>
        <v>0</v>
      </c>
      <c r="AL317" s="101"/>
      <c r="AM317" s="102"/>
      <c r="AN317" s="8"/>
      <c r="AO317" s="8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5" customHeight="1" thickBot="1">
      <c r="A318" s="99" t="s">
        <v>77</v>
      </c>
      <c r="B318" s="100" t="str">
        <f>+GİRİŞ!A28</f>
        <v>ÖZLEM ÖZDEMİR</v>
      </c>
      <c r="C318" s="100">
        <f>+GİRİŞ!B28</f>
        <v>0</v>
      </c>
      <c r="D318" s="100" t="str">
        <f>+GİRİŞ!C28</f>
        <v>Mevlana Ortaokulu</v>
      </c>
      <c r="E318" s="54" t="s">
        <v>51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59">
        <f>+SUM(F318:AJ318)</f>
        <v>0</v>
      </c>
      <c r="AL318" s="101">
        <f>+SUM(AK318:AK323)</f>
        <v>0</v>
      </c>
      <c r="AM318" s="102">
        <f>+SUM(AK318:AK329)</f>
        <v>0</v>
      </c>
      <c r="AN318" s="8"/>
      <c r="AO318" s="8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5" customHeight="1" thickBot="1">
      <c r="A319" s="99"/>
      <c r="B319" s="100"/>
      <c r="C319" s="100"/>
      <c r="D319" s="100"/>
      <c r="E319" s="55" t="s">
        <v>52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59">
        <f aca="true" t="shared" si="26" ref="AK319:AK329">SUM(F319:AJ319)</f>
        <v>0</v>
      </c>
      <c r="AL319" s="101"/>
      <c r="AM319" s="102"/>
      <c r="AN319" s="8"/>
      <c r="AO319" s="8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5" customHeight="1" thickBot="1">
      <c r="A320" s="99"/>
      <c r="B320" s="100"/>
      <c r="C320" s="100"/>
      <c r="D320" s="100"/>
      <c r="E320" s="55" t="s">
        <v>53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59">
        <f t="shared" si="26"/>
        <v>0</v>
      </c>
      <c r="AL320" s="101"/>
      <c r="AM320" s="102"/>
      <c r="AN320" s="8"/>
      <c r="AO320" s="8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5" customHeight="1" thickBot="1">
      <c r="A321" s="99"/>
      <c r="B321" s="100"/>
      <c r="C321" s="100"/>
      <c r="D321" s="100"/>
      <c r="E321" s="56" t="s">
        <v>54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59">
        <f t="shared" si="26"/>
        <v>0</v>
      </c>
      <c r="AL321" s="101"/>
      <c r="AM321" s="102"/>
      <c r="AN321" s="8"/>
      <c r="AO321" s="8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5" customHeight="1" thickBot="1">
      <c r="A322" s="99"/>
      <c r="B322" s="100"/>
      <c r="C322" s="100"/>
      <c r="D322" s="100"/>
      <c r="E322" s="55" t="s">
        <v>55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59">
        <f t="shared" si="26"/>
        <v>0</v>
      </c>
      <c r="AL322" s="101"/>
      <c r="AM322" s="102"/>
      <c r="AN322" s="8"/>
      <c r="AO322" s="8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5" customHeight="1" thickBot="1">
      <c r="A323" s="99"/>
      <c r="B323" s="100"/>
      <c r="C323" s="100"/>
      <c r="D323" s="100"/>
      <c r="E323" s="57" t="s">
        <v>56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59">
        <f t="shared" si="26"/>
        <v>0</v>
      </c>
      <c r="AL323" s="101"/>
      <c r="AM323" s="102"/>
      <c r="AN323" s="8"/>
      <c r="AO323" s="8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5" customHeight="1" thickBot="1">
      <c r="A324" s="99"/>
      <c r="B324" s="100"/>
      <c r="C324" s="100"/>
      <c r="D324" s="100"/>
      <c r="E324" s="55" t="s">
        <v>57</v>
      </c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60">
        <f t="shared" si="26"/>
        <v>0</v>
      </c>
      <c r="AL324" s="61">
        <f>+AK324</f>
        <v>0</v>
      </c>
      <c r="AM324" s="102"/>
      <c r="AN324" s="8"/>
      <c r="AO324" s="8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5" customHeight="1" thickBot="1">
      <c r="A325" s="99"/>
      <c r="B325" s="100"/>
      <c r="C325" s="100"/>
      <c r="D325" s="100"/>
      <c r="E325" s="55" t="s">
        <v>58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62">
        <f t="shared" si="26"/>
        <v>0</v>
      </c>
      <c r="AL325" s="61">
        <f>+AK325</f>
        <v>0</v>
      </c>
      <c r="AM325" s="102"/>
      <c r="AN325" s="8"/>
      <c r="AO325" s="8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5" customHeight="1" thickBot="1">
      <c r="A326" s="99"/>
      <c r="B326" s="100"/>
      <c r="C326" s="100"/>
      <c r="D326" s="100"/>
      <c r="E326" s="55" t="s">
        <v>59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63">
        <f t="shared" si="26"/>
        <v>0</v>
      </c>
      <c r="AL326" s="64">
        <f>+AK326</f>
        <v>0</v>
      </c>
      <c r="AM326" s="102"/>
      <c r="AN326" s="8"/>
      <c r="AO326" s="8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5" customHeight="1" thickBot="1">
      <c r="A327" s="99"/>
      <c r="B327" s="100"/>
      <c r="C327" s="100"/>
      <c r="D327" s="100"/>
      <c r="E327" s="55" t="s">
        <v>60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65">
        <f t="shared" si="26"/>
        <v>0</v>
      </c>
      <c r="AL327" s="101">
        <f>+SUM(AK327:AK329)</f>
        <v>0</v>
      </c>
      <c r="AM327" s="102"/>
      <c r="AN327" s="8"/>
      <c r="AO327" s="8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5" customHeight="1" thickBot="1">
      <c r="A328" s="99"/>
      <c r="B328" s="100"/>
      <c r="C328" s="100"/>
      <c r="D328" s="100"/>
      <c r="E328" s="55" t="s">
        <v>61</v>
      </c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65">
        <f t="shared" si="26"/>
        <v>0</v>
      </c>
      <c r="AL328" s="101"/>
      <c r="AM328" s="102"/>
      <c r="AN328" s="8"/>
      <c r="AO328" s="8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5" customHeight="1" thickBot="1">
      <c r="A329" s="99"/>
      <c r="B329" s="100"/>
      <c r="C329" s="100"/>
      <c r="D329" s="100"/>
      <c r="E329" s="58" t="s">
        <v>89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65">
        <f t="shared" si="26"/>
        <v>0</v>
      </c>
      <c r="AL329" s="101"/>
      <c r="AM329" s="102"/>
      <c r="AN329" s="8"/>
      <c r="AO329" s="8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5" customHeight="1" thickBot="1">
      <c r="A330" s="99" t="s">
        <v>78</v>
      </c>
      <c r="B330" s="100" t="str">
        <f>+GİRİŞ!A29</f>
        <v>ÖZLEM ÖZDEMİR</v>
      </c>
      <c r="C330" s="100">
        <f>+GİRİŞ!B29</f>
        <v>0</v>
      </c>
      <c r="D330" s="100" t="str">
        <f>+GİRİŞ!C29</f>
        <v>Mevlana Ortaokulu</v>
      </c>
      <c r="E330" s="54" t="s">
        <v>51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59">
        <f>+SUM(F330:AJ330)</f>
        <v>0</v>
      </c>
      <c r="AL330" s="101">
        <f>+SUM(AK330:AK335)</f>
        <v>0</v>
      </c>
      <c r="AM330" s="102">
        <f>+SUM(AK330:AK341)</f>
        <v>0</v>
      </c>
      <c r="AN330" s="8"/>
      <c r="AO330" s="8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5" customHeight="1" thickBot="1">
      <c r="A331" s="99"/>
      <c r="B331" s="100"/>
      <c r="C331" s="100"/>
      <c r="D331" s="100"/>
      <c r="E331" s="55" t="s">
        <v>52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59">
        <f aca="true" t="shared" si="27" ref="AK331:AK341">SUM(F331:AJ331)</f>
        <v>0</v>
      </c>
      <c r="AL331" s="101"/>
      <c r="AM331" s="102"/>
      <c r="AN331" s="8"/>
      <c r="AO331" s="8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5" customHeight="1" thickBot="1">
      <c r="A332" s="99"/>
      <c r="B332" s="100"/>
      <c r="C332" s="100"/>
      <c r="D332" s="100"/>
      <c r="E332" s="55" t="s">
        <v>53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59">
        <f t="shared" si="27"/>
        <v>0</v>
      </c>
      <c r="AL332" s="101"/>
      <c r="AM332" s="102"/>
      <c r="AN332" s="8"/>
      <c r="AO332" s="8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5" customHeight="1" thickBot="1">
      <c r="A333" s="99"/>
      <c r="B333" s="100"/>
      <c r="C333" s="100"/>
      <c r="D333" s="100"/>
      <c r="E333" s="56" t="s">
        <v>54</v>
      </c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59">
        <f t="shared" si="27"/>
        <v>0</v>
      </c>
      <c r="AL333" s="101"/>
      <c r="AM333" s="102"/>
      <c r="AN333" s="8"/>
      <c r="AO333" s="8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5" customHeight="1" thickBot="1">
      <c r="A334" s="99"/>
      <c r="B334" s="100"/>
      <c r="C334" s="100"/>
      <c r="D334" s="100"/>
      <c r="E334" s="55" t="s">
        <v>55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59">
        <f t="shared" si="27"/>
        <v>0</v>
      </c>
      <c r="AL334" s="101"/>
      <c r="AM334" s="102"/>
      <c r="AN334" s="8"/>
      <c r="AO334" s="8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5" customHeight="1" thickBot="1">
      <c r="A335" s="99"/>
      <c r="B335" s="100"/>
      <c r="C335" s="100"/>
      <c r="D335" s="100"/>
      <c r="E335" s="57" t="s">
        <v>56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59">
        <f t="shared" si="27"/>
        <v>0</v>
      </c>
      <c r="AL335" s="101"/>
      <c r="AM335" s="102"/>
      <c r="AN335" s="8"/>
      <c r="AO335" s="8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5" customHeight="1" thickBot="1">
      <c r="A336" s="99"/>
      <c r="B336" s="100"/>
      <c r="C336" s="100"/>
      <c r="D336" s="100"/>
      <c r="E336" s="55" t="s">
        <v>57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60">
        <f t="shared" si="27"/>
        <v>0</v>
      </c>
      <c r="AL336" s="61">
        <f>+AK336</f>
        <v>0</v>
      </c>
      <c r="AM336" s="102"/>
      <c r="AN336" s="8"/>
      <c r="AO336" s="8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5" customHeight="1" thickBot="1">
      <c r="A337" s="99"/>
      <c r="B337" s="100"/>
      <c r="C337" s="100"/>
      <c r="D337" s="100"/>
      <c r="E337" s="55" t="s">
        <v>58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62">
        <f t="shared" si="27"/>
        <v>0</v>
      </c>
      <c r="AL337" s="61">
        <f>+AK337</f>
        <v>0</v>
      </c>
      <c r="AM337" s="102"/>
      <c r="AN337" s="8"/>
      <c r="AO337" s="8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5" customHeight="1" thickBot="1">
      <c r="A338" s="99"/>
      <c r="B338" s="100"/>
      <c r="C338" s="100"/>
      <c r="D338" s="100"/>
      <c r="E338" s="55" t="s">
        <v>59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63">
        <f t="shared" si="27"/>
        <v>0</v>
      </c>
      <c r="AL338" s="64">
        <f>+AK338</f>
        <v>0</v>
      </c>
      <c r="AM338" s="102"/>
      <c r="AN338" s="8"/>
      <c r="AO338" s="8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5" customHeight="1" thickBot="1">
      <c r="A339" s="99"/>
      <c r="B339" s="100"/>
      <c r="C339" s="100"/>
      <c r="D339" s="100"/>
      <c r="E339" s="55" t="s">
        <v>60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65">
        <f t="shared" si="27"/>
        <v>0</v>
      </c>
      <c r="AL339" s="101">
        <f>+SUM(AK339:AK341)</f>
        <v>0</v>
      </c>
      <c r="AM339" s="102"/>
      <c r="AN339" s="8"/>
      <c r="AO339" s="8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5" customHeight="1" thickBot="1">
      <c r="A340" s="99"/>
      <c r="B340" s="100"/>
      <c r="C340" s="100"/>
      <c r="D340" s="100"/>
      <c r="E340" s="55" t="s">
        <v>61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65">
        <f t="shared" si="27"/>
        <v>0</v>
      </c>
      <c r="AL340" s="101"/>
      <c r="AM340" s="102"/>
      <c r="AN340" s="8"/>
      <c r="AO340" s="8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5" customHeight="1" thickBot="1">
      <c r="A341" s="99"/>
      <c r="B341" s="100"/>
      <c r="C341" s="100"/>
      <c r="D341" s="100"/>
      <c r="E341" s="58" t="s">
        <v>89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65">
        <f t="shared" si="27"/>
        <v>0</v>
      </c>
      <c r="AL341" s="101"/>
      <c r="AM341" s="102"/>
      <c r="AN341" s="8"/>
      <c r="AO341" s="8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5" customHeight="1" thickBot="1">
      <c r="A342" s="99" t="s">
        <v>79</v>
      </c>
      <c r="B342" s="100" t="str">
        <f>+GİRİŞ!A30</f>
        <v>ÖZLEM ÖZDEMİR</v>
      </c>
      <c r="C342" s="100">
        <f>+GİRİŞ!B30</f>
        <v>0</v>
      </c>
      <c r="D342" s="100" t="str">
        <f>+GİRİŞ!C30</f>
        <v>Mevlana Ortaokulu</v>
      </c>
      <c r="E342" s="54" t="s">
        <v>51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59">
        <f>+SUM(F342:AJ342)</f>
        <v>0</v>
      </c>
      <c r="AL342" s="101">
        <f>+SUM(AK342:AK347)</f>
        <v>0</v>
      </c>
      <c r="AM342" s="102">
        <f>+SUM(AK342:AK353)</f>
        <v>0</v>
      </c>
      <c r="AN342" s="8"/>
      <c r="AO342" s="8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5" customHeight="1" thickBot="1">
      <c r="A343" s="99"/>
      <c r="B343" s="100"/>
      <c r="C343" s="100"/>
      <c r="D343" s="100"/>
      <c r="E343" s="55" t="s">
        <v>52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59">
        <f aca="true" t="shared" si="28" ref="AK343:AK353">SUM(F343:AJ343)</f>
        <v>0</v>
      </c>
      <c r="AL343" s="101"/>
      <c r="AM343" s="102"/>
      <c r="AN343" s="8"/>
      <c r="AO343" s="8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5" customHeight="1" thickBot="1">
      <c r="A344" s="99"/>
      <c r="B344" s="100"/>
      <c r="C344" s="100"/>
      <c r="D344" s="100"/>
      <c r="E344" s="55" t="s">
        <v>53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59">
        <f t="shared" si="28"/>
        <v>0</v>
      </c>
      <c r="AL344" s="101"/>
      <c r="AM344" s="102"/>
      <c r="AN344" s="8"/>
      <c r="AO344" s="8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5" customHeight="1" thickBot="1">
      <c r="A345" s="99"/>
      <c r="B345" s="100"/>
      <c r="C345" s="100"/>
      <c r="D345" s="100"/>
      <c r="E345" s="56" t="s">
        <v>54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59">
        <f t="shared" si="28"/>
        <v>0</v>
      </c>
      <c r="AL345" s="101"/>
      <c r="AM345" s="102"/>
      <c r="AN345" s="8"/>
      <c r="AO345" s="8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5" customHeight="1" thickBot="1">
      <c r="A346" s="99"/>
      <c r="B346" s="100"/>
      <c r="C346" s="100"/>
      <c r="D346" s="100"/>
      <c r="E346" s="55" t="s">
        <v>55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59">
        <f t="shared" si="28"/>
        <v>0</v>
      </c>
      <c r="AL346" s="101"/>
      <c r="AM346" s="102"/>
      <c r="AN346" s="8"/>
      <c r="AO346" s="8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5" customHeight="1" thickBot="1">
      <c r="A347" s="99"/>
      <c r="B347" s="100"/>
      <c r="C347" s="100"/>
      <c r="D347" s="100"/>
      <c r="E347" s="57" t="s">
        <v>56</v>
      </c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59">
        <f t="shared" si="28"/>
        <v>0</v>
      </c>
      <c r="AL347" s="101"/>
      <c r="AM347" s="102"/>
      <c r="AN347" s="8"/>
      <c r="AO347" s="8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5" customHeight="1" thickBot="1">
      <c r="A348" s="99"/>
      <c r="B348" s="100"/>
      <c r="C348" s="100"/>
      <c r="D348" s="100"/>
      <c r="E348" s="55" t="s">
        <v>57</v>
      </c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60">
        <f t="shared" si="28"/>
        <v>0</v>
      </c>
      <c r="AL348" s="61">
        <f>+AK348</f>
        <v>0</v>
      </c>
      <c r="AM348" s="102"/>
      <c r="AN348" s="8"/>
      <c r="AO348" s="8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5" customHeight="1" thickBot="1">
      <c r="A349" s="99"/>
      <c r="B349" s="100"/>
      <c r="C349" s="100"/>
      <c r="D349" s="100"/>
      <c r="E349" s="55" t="s">
        <v>58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62">
        <f t="shared" si="28"/>
        <v>0</v>
      </c>
      <c r="AL349" s="61">
        <f>+AK349</f>
        <v>0</v>
      </c>
      <c r="AM349" s="102"/>
      <c r="AN349" s="8"/>
      <c r="AO349" s="8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5" customHeight="1" thickBot="1">
      <c r="A350" s="99"/>
      <c r="B350" s="100"/>
      <c r="C350" s="100"/>
      <c r="D350" s="100"/>
      <c r="E350" s="55" t="s">
        <v>59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63">
        <f t="shared" si="28"/>
        <v>0</v>
      </c>
      <c r="AL350" s="64">
        <f>+AK350</f>
        <v>0</v>
      </c>
      <c r="AM350" s="102"/>
      <c r="AN350" s="8"/>
      <c r="AO350" s="8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5" customHeight="1" thickBot="1">
      <c r="A351" s="99"/>
      <c r="B351" s="100"/>
      <c r="C351" s="100"/>
      <c r="D351" s="100"/>
      <c r="E351" s="55" t="s">
        <v>60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65">
        <f t="shared" si="28"/>
        <v>0</v>
      </c>
      <c r="AL351" s="101">
        <f>+SUM(AK351:AK353)</f>
        <v>0</v>
      </c>
      <c r="AM351" s="102"/>
      <c r="AN351" s="8"/>
      <c r="AO351" s="8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5" customHeight="1" thickBot="1">
      <c r="A352" s="99"/>
      <c r="B352" s="100"/>
      <c r="C352" s="100"/>
      <c r="D352" s="100"/>
      <c r="E352" s="55" t="s">
        <v>61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65">
        <f t="shared" si="28"/>
        <v>0</v>
      </c>
      <c r="AL352" s="101"/>
      <c r="AM352" s="102"/>
      <c r="AN352" s="8"/>
      <c r="AO352" s="8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5" customHeight="1" thickBot="1">
      <c r="A353" s="99"/>
      <c r="B353" s="100"/>
      <c r="C353" s="100"/>
      <c r="D353" s="100"/>
      <c r="E353" s="58" t="s">
        <v>89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65">
        <f t="shared" si="28"/>
        <v>0</v>
      </c>
      <c r="AL353" s="101"/>
      <c r="AM353" s="102"/>
      <c r="AN353" s="8"/>
      <c r="AO353" s="8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5" customHeight="1" thickBot="1">
      <c r="A354" s="99" t="s">
        <v>80</v>
      </c>
      <c r="B354" s="100" t="str">
        <f>+GİRİŞ!A31</f>
        <v>ÖZLEM ÖZDEMİR</v>
      </c>
      <c r="C354" s="100">
        <f>+GİRİŞ!B31</f>
        <v>0</v>
      </c>
      <c r="D354" s="100" t="str">
        <f>+GİRİŞ!C31</f>
        <v>Mevlana Ortaokulu</v>
      </c>
      <c r="E354" s="54" t="s">
        <v>51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59">
        <f>+SUM(F354:AJ354)</f>
        <v>0</v>
      </c>
      <c r="AL354" s="101">
        <f>+SUM(AK354:AK359)</f>
        <v>0</v>
      </c>
      <c r="AM354" s="102">
        <f>+SUM(AK354:AK365)</f>
        <v>0</v>
      </c>
      <c r="AN354" s="8"/>
      <c r="AO354" s="8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5" customHeight="1" thickBot="1">
      <c r="A355" s="99"/>
      <c r="B355" s="100"/>
      <c r="C355" s="100"/>
      <c r="D355" s="100"/>
      <c r="E355" s="55" t="s">
        <v>52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59">
        <f aca="true" t="shared" si="29" ref="AK355:AK365">SUM(F355:AJ355)</f>
        <v>0</v>
      </c>
      <c r="AL355" s="101"/>
      <c r="AM355" s="102"/>
      <c r="AN355" s="8"/>
      <c r="AO355" s="8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5" customHeight="1" thickBot="1">
      <c r="A356" s="99"/>
      <c r="B356" s="100"/>
      <c r="C356" s="100"/>
      <c r="D356" s="100"/>
      <c r="E356" s="55" t="s">
        <v>53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59">
        <f t="shared" si="29"/>
        <v>0</v>
      </c>
      <c r="AL356" s="101"/>
      <c r="AM356" s="102"/>
      <c r="AN356" s="8"/>
      <c r="AO356" s="8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5" customHeight="1" thickBot="1">
      <c r="A357" s="99"/>
      <c r="B357" s="100"/>
      <c r="C357" s="100"/>
      <c r="D357" s="100"/>
      <c r="E357" s="56" t="s">
        <v>54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59">
        <f t="shared" si="29"/>
        <v>0</v>
      </c>
      <c r="AL357" s="101"/>
      <c r="AM357" s="102"/>
      <c r="AN357" s="8"/>
      <c r="AO357" s="8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5" customHeight="1" thickBot="1">
      <c r="A358" s="99"/>
      <c r="B358" s="100"/>
      <c r="C358" s="100"/>
      <c r="D358" s="100"/>
      <c r="E358" s="55" t="s">
        <v>55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59">
        <f t="shared" si="29"/>
        <v>0</v>
      </c>
      <c r="AL358" s="101"/>
      <c r="AM358" s="102"/>
      <c r="AN358" s="8"/>
      <c r="AO358" s="8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5" customHeight="1" thickBot="1">
      <c r="A359" s="99"/>
      <c r="B359" s="100"/>
      <c r="C359" s="100"/>
      <c r="D359" s="100"/>
      <c r="E359" s="57" t="s">
        <v>56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59">
        <f t="shared" si="29"/>
        <v>0</v>
      </c>
      <c r="AL359" s="101"/>
      <c r="AM359" s="102"/>
      <c r="AN359" s="8"/>
      <c r="AO359" s="8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5" customHeight="1" thickBot="1">
      <c r="A360" s="99"/>
      <c r="B360" s="100"/>
      <c r="C360" s="100"/>
      <c r="D360" s="100"/>
      <c r="E360" s="55" t="s">
        <v>57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60">
        <f t="shared" si="29"/>
        <v>0</v>
      </c>
      <c r="AL360" s="61">
        <f>+AK360</f>
        <v>0</v>
      </c>
      <c r="AM360" s="102"/>
      <c r="AN360" s="8"/>
      <c r="AO360" s="8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5" customHeight="1" thickBot="1">
      <c r="A361" s="99"/>
      <c r="B361" s="100"/>
      <c r="C361" s="100"/>
      <c r="D361" s="100"/>
      <c r="E361" s="55" t="s">
        <v>58</v>
      </c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62">
        <f t="shared" si="29"/>
        <v>0</v>
      </c>
      <c r="AL361" s="61">
        <f>+AK361</f>
        <v>0</v>
      </c>
      <c r="AM361" s="102"/>
      <c r="AN361" s="8"/>
      <c r="AO361" s="8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5" customHeight="1" thickBot="1">
      <c r="A362" s="99"/>
      <c r="B362" s="100"/>
      <c r="C362" s="100"/>
      <c r="D362" s="100"/>
      <c r="E362" s="55" t="s">
        <v>59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63">
        <f t="shared" si="29"/>
        <v>0</v>
      </c>
      <c r="AL362" s="64">
        <f>+AK362</f>
        <v>0</v>
      </c>
      <c r="AM362" s="102"/>
      <c r="AN362" s="8"/>
      <c r="AO362" s="8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5" customHeight="1" thickBot="1">
      <c r="A363" s="99"/>
      <c r="B363" s="100"/>
      <c r="C363" s="100"/>
      <c r="D363" s="100"/>
      <c r="E363" s="55" t="s">
        <v>60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65">
        <f t="shared" si="29"/>
        <v>0</v>
      </c>
      <c r="AL363" s="101">
        <f>+SUM(AK363:AK365)</f>
        <v>0</v>
      </c>
      <c r="AM363" s="102"/>
      <c r="AN363" s="8"/>
      <c r="AO363" s="8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5" customHeight="1" thickBot="1">
      <c r="A364" s="99"/>
      <c r="B364" s="100"/>
      <c r="C364" s="100"/>
      <c r="D364" s="100"/>
      <c r="E364" s="55" t="s">
        <v>61</v>
      </c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65">
        <f t="shared" si="29"/>
        <v>0</v>
      </c>
      <c r="AL364" s="101"/>
      <c r="AM364" s="102"/>
      <c r="AN364" s="8"/>
      <c r="AO364" s="8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5" customHeight="1" thickBot="1">
      <c r="A365" s="99"/>
      <c r="B365" s="100"/>
      <c r="C365" s="100"/>
      <c r="D365" s="100"/>
      <c r="E365" s="58" t="s">
        <v>89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65">
        <f t="shared" si="29"/>
        <v>0</v>
      </c>
      <c r="AL365" s="101"/>
      <c r="AM365" s="102"/>
      <c r="AN365" s="8"/>
      <c r="AO365" s="8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5" customHeight="1">
      <c r="A366" s="2"/>
      <c r="B366" s="4"/>
      <c r="C366" s="4"/>
      <c r="D366" s="4"/>
      <c r="E366" s="4"/>
      <c r="F366" s="31">
        <f aca="true" t="shared" si="30" ref="F366:AK366">+SUM(F6:F365)</f>
        <v>0</v>
      </c>
      <c r="G366" s="31">
        <f t="shared" si="30"/>
        <v>0</v>
      </c>
      <c r="H366" s="31">
        <f t="shared" si="30"/>
        <v>0</v>
      </c>
      <c r="I366" s="31">
        <f t="shared" si="30"/>
        <v>0</v>
      </c>
      <c r="J366" s="31">
        <f t="shared" si="30"/>
        <v>0</v>
      </c>
      <c r="K366" s="31">
        <f t="shared" si="30"/>
        <v>0</v>
      </c>
      <c r="L366" s="31">
        <f t="shared" si="30"/>
        <v>0</v>
      </c>
      <c r="M366" s="31">
        <f t="shared" si="30"/>
        <v>0</v>
      </c>
      <c r="N366" s="31">
        <f t="shared" si="30"/>
        <v>0</v>
      </c>
      <c r="O366" s="31">
        <f t="shared" si="30"/>
        <v>0</v>
      </c>
      <c r="P366" s="31">
        <f t="shared" si="30"/>
        <v>0</v>
      </c>
      <c r="Q366" s="31">
        <f t="shared" si="30"/>
        <v>0</v>
      </c>
      <c r="R366" s="31">
        <f t="shared" si="30"/>
        <v>0</v>
      </c>
      <c r="S366" s="31">
        <f t="shared" si="30"/>
        <v>0</v>
      </c>
      <c r="T366" s="31">
        <f t="shared" si="30"/>
        <v>0</v>
      </c>
      <c r="U366" s="31">
        <f t="shared" si="30"/>
        <v>0</v>
      </c>
      <c r="V366" s="31">
        <f t="shared" si="30"/>
        <v>0</v>
      </c>
      <c r="W366" s="31">
        <f t="shared" si="30"/>
        <v>0</v>
      </c>
      <c r="X366" s="31">
        <f t="shared" si="30"/>
        <v>0</v>
      </c>
      <c r="Y366" s="31">
        <f t="shared" si="30"/>
        <v>0</v>
      </c>
      <c r="Z366" s="31">
        <f t="shared" si="30"/>
        <v>0</v>
      </c>
      <c r="AA366" s="31">
        <f t="shared" si="30"/>
        <v>0</v>
      </c>
      <c r="AB366" s="31">
        <f t="shared" si="30"/>
        <v>0</v>
      </c>
      <c r="AC366" s="31">
        <f t="shared" si="30"/>
        <v>0</v>
      </c>
      <c r="AD366" s="31">
        <f t="shared" si="30"/>
        <v>0</v>
      </c>
      <c r="AE366" s="31">
        <f t="shared" si="30"/>
        <v>0</v>
      </c>
      <c r="AF366" s="31">
        <f t="shared" si="30"/>
        <v>0</v>
      </c>
      <c r="AG366" s="31">
        <f t="shared" si="30"/>
        <v>0</v>
      </c>
      <c r="AH366" s="31">
        <f t="shared" si="30"/>
        <v>0</v>
      </c>
      <c r="AI366" s="31">
        <f t="shared" si="30"/>
        <v>0</v>
      </c>
      <c r="AJ366" s="31">
        <f t="shared" si="30"/>
        <v>0</v>
      </c>
      <c r="AK366" s="28">
        <f t="shared" si="30"/>
        <v>0</v>
      </c>
      <c r="AL366" s="29"/>
      <c r="AM366" s="30">
        <f>+SUM(AM6:AM365)</f>
        <v>0</v>
      </c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5" customHeight="1">
      <c r="A367" s="2"/>
      <c r="B367" s="4"/>
      <c r="C367" s="4"/>
      <c r="D367" s="4"/>
      <c r="E367" s="4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4"/>
      <c r="AL367" s="14"/>
      <c r="AM367" s="15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80" s="3" customFormat="1" ht="15.75" customHeight="1">
      <c r="A368" s="2"/>
      <c r="B368" s="4"/>
      <c r="C368" s="4"/>
      <c r="D368" s="106" t="str">
        <f>+C2</f>
        <v>Mevlana Ortaokulu</v>
      </c>
      <c r="E368" s="106"/>
      <c r="F368" s="106"/>
      <c r="G368" s="106"/>
      <c r="H368" s="106"/>
      <c r="I368" s="106"/>
      <c r="J368" s="106"/>
      <c r="K368" s="106"/>
      <c r="L368" s="106"/>
      <c r="M368" s="106"/>
      <c r="N368" s="66" t="s">
        <v>93</v>
      </c>
      <c r="O368" s="16"/>
      <c r="P368" s="105" t="str">
        <f>+AD2</f>
        <v>OCAK</v>
      </c>
      <c r="Q368" s="105"/>
      <c r="R368" s="105"/>
      <c r="S368" s="105"/>
      <c r="T368" s="105"/>
      <c r="U368" s="105"/>
      <c r="V368" s="105"/>
      <c r="W368" s="106">
        <f>+AD3</f>
        <v>2020</v>
      </c>
      <c r="X368" s="106"/>
      <c r="Y368" s="66" t="s">
        <v>94</v>
      </c>
      <c r="Z368" s="103">
        <f>+AM366</f>
        <v>0</v>
      </c>
      <c r="AA368" s="103"/>
      <c r="AB368" s="5" t="s">
        <v>72</v>
      </c>
      <c r="AC368" s="16"/>
      <c r="AD368" s="16"/>
      <c r="AE368" s="16"/>
      <c r="AF368" s="16"/>
      <c r="AG368" s="16"/>
      <c r="AH368" s="73"/>
      <c r="AI368" s="73"/>
      <c r="AJ368" s="73"/>
      <c r="AK368" s="73"/>
      <c r="AL368" s="4"/>
      <c r="AM368" s="4"/>
      <c r="AN368" s="4"/>
      <c r="AO368" s="16"/>
      <c r="AP368" s="16"/>
      <c r="AQ368" s="1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</row>
    <row r="369" spans="1:78" s="3" customFormat="1" ht="8.25" customHeight="1">
      <c r="A369" s="2"/>
      <c r="B369" s="4"/>
      <c r="C369" s="4"/>
      <c r="D369" s="4"/>
      <c r="E369" s="27"/>
      <c r="F369" s="27"/>
      <c r="G369" s="27"/>
      <c r="H369" s="27"/>
      <c r="I369" s="27"/>
      <c r="J369" s="27"/>
      <c r="K369" s="27"/>
      <c r="L369" s="27"/>
      <c r="M369" s="27"/>
      <c r="N369" s="5"/>
      <c r="O369" s="16"/>
      <c r="P369" s="26"/>
      <c r="Q369" s="26"/>
      <c r="R369" s="26"/>
      <c r="S369" s="26"/>
      <c r="T369" s="26"/>
      <c r="U369" s="27"/>
      <c r="V369" s="27"/>
      <c r="W369" s="5"/>
      <c r="X369" s="26"/>
      <c r="Y369" s="26"/>
      <c r="Z369" s="5"/>
      <c r="AA369" s="16"/>
      <c r="AB369" s="16"/>
      <c r="AC369" s="16"/>
      <c r="AD369" s="16"/>
      <c r="AE369" s="16"/>
      <c r="AF369" s="4"/>
      <c r="AG369" s="4"/>
      <c r="AH369" s="4"/>
      <c r="AI369" s="4"/>
      <c r="AJ369" s="4"/>
      <c r="AK369" s="4"/>
      <c r="AL369" s="4"/>
      <c r="AM369" s="16"/>
      <c r="AN369" s="16"/>
      <c r="AO369" s="1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6" s="3" customFormat="1" ht="15" customHeight="1">
      <c r="A370" s="2"/>
      <c r="B370" s="72" t="s">
        <v>73</v>
      </c>
      <c r="C370" s="104" t="s">
        <v>74</v>
      </c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4"/>
      <c r="AG370" s="4"/>
      <c r="AH370" s="4"/>
      <c r="AI370" s="4"/>
      <c r="AJ370" s="4"/>
      <c r="AK370" s="16"/>
      <c r="AL370" s="16"/>
      <c r="AM370" s="1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5" customHeight="1">
      <c r="A371" s="2"/>
      <c r="B371" s="18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4"/>
      <c r="AG371" s="4"/>
      <c r="AH371" s="4"/>
      <c r="AI371" s="4"/>
      <c r="AJ371" s="4"/>
      <c r="AK371" s="16"/>
      <c r="AL371" s="16"/>
      <c r="AM371" s="1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5" customHeight="1">
      <c r="A372" s="2"/>
      <c r="B372" s="18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4"/>
      <c r="AG372" s="4"/>
      <c r="AH372" s="4"/>
      <c r="AI372" s="4"/>
      <c r="AJ372" s="4"/>
      <c r="AK372" s="16"/>
      <c r="AL372" s="16"/>
      <c r="AM372" s="1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5" customHeight="1">
      <c r="A373" s="2"/>
      <c r="B373" s="18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4"/>
      <c r="AG373" s="4"/>
      <c r="AH373" s="4"/>
      <c r="AI373" s="4"/>
      <c r="AJ373" s="4"/>
      <c r="AK373" s="16"/>
      <c r="AL373" s="16"/>
      <c r="AM373" s="1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5" customHeight="1">
      <c r="A374" s="2"/>
      <c r="B374" s="18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4"/>
      <c r="AG374" s="4"/>
      <c r="AH374" s="4"/>
      <c r="AI374" s="4"/>
      <c r="AJ374" s="4"/>
      <c r="AK374" s="16"/>
      <c r="AL374" s="16"/>
      <c r="AM374" s="1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5" customHeight="1">
      <c r="A375" s="2"/>
      <c r="B375" s="18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4"/>
      <c r="AG375" s="4"/>
      <c r="AH375" s="4"/>
      <c r="AI375" s="4"/>
      <c r="AJ375" s="4"/>
      <c r="AK375" s="16"/>
      <c r="AL375" s="16"/>
      <c r="AM375" s="1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5" customHeight="1">
      <c r="A376" s="2"/>
      <c r="B376" s="108" t="s">
        <v>75</v>
      </c>
      <c r="C376" s="108"/>
      <c r="D376" s="71"/>
      <c r="E376" s="71"/>
      <c r="F376" s="109"/>
      <c r="G376" s="109"/>
      <c r="H376" s="109"/>
      <c r="I376" s="109"/>
      <c r="J376" s="109"/>
      <c r="K376" s="109"/>
      <c r="L376" s="109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110">
        <f ca="1">+TODAY()</f>
        <v>43833</v>
      </c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6"/>
      <c r="AM376" s="1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5" customHeight="1">
      <c r="A377" s="2"/>
      <c r="B377" s="107" t="s">
        <v>81</v>
      </c>
      <c r="C377" s="107"/>
      <c r="D377" s="71"/>
      <c r="E377" s="71"/>
      <c r="F377" s="109"/>
      <c r="G377" s="109"/>
      <c r="H377" s="109"/>
      <c r="I377" s="109"/>
      <c r="J377" s="109"/>
      <c r="K377" s="109"/>
      <c r="L377" s="109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107" t="s">
        <v>83</v>
      </c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6"/>
      <c r="AM377" s="1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5" customHeight="1">
      <c r="A378" s="2"/>
      <c r="B378" s="107" t="s">
        <v>82</v>
      </c>
      <c r="C378" s="107"/>
      <c r="D378" s="71"/>
      <c r="E378" s="71"/>
      <c r="F378" s="109"/>
      <c r="G378" s="109"/>
      <c r="H378" s="109"/>
      <c r="I378" s="109"/>
      <c r="J378" s="109"/>
      <c r="K378" s="109"/>
      <c r="L378" s="109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107" t="s">
        <v>84</v>
      </c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6"/>
      <c r="AM378" s="1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3.5" customHeight="1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0"/>
      <c r="AL379" s="20"/>
      <c r="AM379" s="2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3.5" customHeight="1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0"/>
      <c r="AL380" s="20"/>
      <c r="AM380" s="2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3.5" customHeight="1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0"/>
      <c r="AL381" s="20"/>
      <c r="AM381" s="2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3.5" customHeight="1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0"/>
      <c r="AL382" s="20"/>
      <c r="AM382" s="2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3.5" customHeight="1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0"/>
      <c r="AL383" s="20"/>
      <c r="AM383" s="2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3.5" customHeight="1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0"/>
      <c r="AL384" s="20"/>
      <c r="AM384" s="2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3.5" customHeight="1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0"/>
      <c r="AL385" s="20"/>
      <c r="AM385" s="2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3.5" customHeight="1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0"/>
      <c r="AL386" s="20"/>
      <c r="AM386" s="2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3.5" customHeight="1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0"/>
      <c r="AL387" s="20"/>
      <c r="AM387" s="2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3.5" customHeight="1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0"/>
      <c r="AL388" s="20"/>
      <c r="AM388" s="2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3.5" customHeight="1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0"/>
      <c r="AL389" s="20"/>
      <c r="AM389" s="2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3.5" customHeight="1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0"/>
      <c r="AL390" s="20"/>
      <c r="AM390" s="2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3.5" customHeight="1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0"/>
      <c r="AL391" s="20"/>
      <c r="AM391" s="2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3.5" customHeight="1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0"/>
      <c r="AL392" s="20"/>
      <c r="AM392" s="2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3.5" customHeight="1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0"/>
      <c r="AL393" s="20"/>
      <c r="AM393" s="2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3.5" customHeight="1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0"/>
      <c r="AL394" s="20"/>
      <c r="AM394" s="2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3.5" customHeight="1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0"/>
      <c r="AL395" s="20"/>
      <c r="AM395" s="2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3.5" customHeight="1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0"/>
      <c r="AL396" s="20"/>
      <c r="AM396" s="2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3.5" customHeight="1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0"/>
      <c r="AL397" s="20"/>
      <c r="AM397" s="2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3.5" customHeight="1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0"/>
      <c r="AL398" s="20"/>
      <c r="AM398" s="2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3.5" customHeight="1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0"/>
      <c r="AL399" s="20"/>
      <c r="AM399" s="2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3.5" customHeight="1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0"/>
      <c r="AL400" s="20"/>
      <c r="AM400" s="2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3.5" customHeight="1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0"/>
      <c r="AL401" s="20"/>
      <c r="AM401" s="2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3.5" customHeight="1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0"/>
      <c r="AL402" s="20"/>
      <c r="AM402" s="2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3.5" customHeight="1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0"/>
      <c r="AL403" s="20"/>
      <c r="AM403" s="2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3.5" customHeight="1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0"/>
      <c r="AL404" s="20"/>
      <c r="AM404" s="2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3.5" customHeight="1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0"/>
      <c r="AL405" s="20"/>
      <c r="AM405" s="2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3.5" customHeight="1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0"/>
      <c r="AL406" s="20"/>
      <c r="AM406" s="2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3.5" customHeight="1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0"/>
      <c r="AL407" s="20"/>
      <c r="AM407" s="2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3.5" customHeight="1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0"/>
      <c r="AL408" s="20"/>
      <c r="AM408" s="2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3.5" customHeight="1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0"/>
      <c r="AL409" s="20"/>
      <c r="AM409" s="2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3.5" customHeight="1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0"/>
      <c r="AL410" s="20"/>
      <c r="AM410" s="2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3.5" customHeight="1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0"/>
      <c r="AL411" s="20"/>
      <c r="AM411" s="2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3.5" customHeight="1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0"/>
      <c r="AL412" s="20"/>
      <c r="AM412" s="2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3.5" customHeight="1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0"/>
      <c r="AL413" s="20"/>
      <c r="AM413" s="2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3.5" customHeight="1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0"/>
      <c r="AL414" s="20"/>
      <c r="AM414" s="2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3.5" customHeight="1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0"/>
      <c r="AL415" s="20"/>
      <c r="AM415" s="2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3.5" customHeight="1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0"/>
      <c r="AL416" s="20"/>
      <c r="AM416" s="2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3.5" customHeight="1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0"/>
      <c r="AL417" s="20"/>
      <c r="AM417" s="2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3.5" customHeight="1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0"/>
      <c r="AL418" s="20"/>
      <c r="AM418" s="2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3.5" customHeight="1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0"/>
      <c r="AL419" s="20"/>
      <c r="AM419" s="2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3.5" customHeight="1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0"/>
      <c r="AL420" s="20"/>
      <c r="AM420" s="2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3.5" customHeight="1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0"/>
      <c r="AL421" s="20"/>
      <c r="AM421" s="2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3.5" customHeight="1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0"/>
      <c r="AL422" s="20"/>
      <c r="AM422" s="2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3.5" customHeight="1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0"/>
      <c r="AL423" s="20"/>
      <c r="AM423" s="2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3.5" customHeight="1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0"/>
      <c r="AL424" s="20"/>
      <c r="AM424" s="2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3.5" customHeight="1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0"/>
      <c r="AL425" s="20"/>
      <c r="AM425" s="2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s="3" customFormat="1" ht="13.5" customHeight="1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0"/>
      <c r="AL426" s="20"/>
      <c r="AM426" s="21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s="3" customFormat="1" ht="13.5" customHeight="1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0"/>
      <c r="AL427" s="20"/>
      <c r="AM427" s="21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s="3" customFormat="1" ht="13.5" customHeight="1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0"/>
      <c r="AL428" s="20"/>
      <c r="AM428" s="21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s="3" customFormat="1" ht="13.5" customHeight="1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0"/>
      <c r="AL429" s="20"/>
      <c r="AM429" s="21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s="3" customFormat="1" ht="13.5" customHeight="1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0"/>
      <c r="AL430" s="20"/>
      <c r="AM430" s="21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s="3" customFormat="1" ht="13.5" customHeight="1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0"/>
      <c r="AL431" s="20"/>
      <c r="AM431" s="21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s="3" customFormat="1" ht="13.5" customHeight="1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0"/>
      <c r="AL432" s="20"/>
      <c r="AM432" s="21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s="3" customFormat="1" ht="13.5" customHeight="1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0"/>
      <c r="AL433" s="20"/>
      <c r="AM433" s="21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s="3" customFormat="1" ht="13.5" customHeight="1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0"/>
      <c r="AL434" s="20"/>
      <c r="AM434" s="21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s="3" customFormat="1" ht="13.5" customHeight="1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0"/>
      <c r="AL435" s="20"/>
      <c r="AM435" s="21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s="3" customFormat="1" ht="13.5" customHeight="1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0"/>
      <c r="AL436" s="20"/>
      <c r="AM436" s="21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s="3" customFormat="1" ht="13.5" customHeight="1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0"/>
      <c r="AL437" s="20"/>
      <c r="AM437" s="21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s="3" customFormat="1" ht="13.5" customHeight="1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0"/>
      <c r="AL438" s="20"/>
      <c r="AM438" s="21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s="3" customFormat="1" ht="13.5" customHeight="1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0"/>
      <c r="AL439" s="20"/>
      <c r="AM439" s="21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s="3" customFormat="1" ht="13.5" customHeight="1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0"/>
      <c r="AL440" s="20"/>
      <c r="AM440" s="21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s="3" customFormat="1" ht="13.5" customHeight="1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0"/>
      <c r="AL441" s="20"/>
      <c r="AM441" s="21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s="3" customFormat="1" ht="13.5" customHeight="1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0"/>
      <c r="AL442" s="20"/>
      <c r="AM442" s="21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s="3" customFormat="1" ht="13.5" customHeight="1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0"/>
      <c r="AL443" s="20"/>
      <c r="AM443" s="21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s="3" customFormat="1" ht="13.5" customHeight="1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0"/>
      <c r="AL444" s="20"/>
      <c r="AM444" s="21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s="3" customFormat="1" ht="13.5" customHeight="1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0"/>
      <c r="AL445" s="20"/>
      <c r="AM445" s="21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s="3" customFormat="1" ht="13.5" customHeight="1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0"/>
      <c r="AL446" s="20"/>
      <c r="AM446" s="21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s="3" customFormat="1" ht="13.5" customHeight="1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0"/>
      <c r="AL447" s="20"/>
      <c r="AM447" s="21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s="3" customFormat="1" ht="13.5" customHeight="1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0"/>
      <c r="AL448" s="20"/>
      <c r="AM448" s="21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s="3" customFormat="1" ht="13.5" customHeight="1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0"/>
      <c r="AL449" s="20"/>
      <c r="AM449" s="21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s="3" customFormat="1" ht="13.5" customHeight="1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0"/>
      <c r="AL450" s="20"/>
      <c r="AM450" s="21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s="3" customFormat="1" ht="13.5" customHeight="1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0"/>
      <c r="AL451" s="20"/>
      <c r="AM451" s="21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s="3" customFormat="1" ht="13.5" customHeight="1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0"/>
      <c r="AL452" s="20"/>
      <c r="AM452" s="21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s="3" customFormat="1" ht="13.5" customHeight="1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0"/>
      <c r="AL453" s="20"/>
      <c r="AM453" s="21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s="3" customFormat="1" ht="13.5" customHeight="1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0"/>
      <c r="AL454" s="20"/>
      <c r="AM454" s="21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s="3" customFormat="1" ht="13.5" customHeight="1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0"/>
      <c r="AL455" s="20"/>
      <c r="AM455" s="21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s="3" customFormat="1" ht="13.5" customHeight="1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0"/>
      <c r="AL456" s="20"/>
      <c r="AM456" s="21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s="3" customFormat="1" ht="13.5" customHeight="1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0"/>
      <c r="AL457" s="20"/>
      <c r="AM457" s="21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s="3" customFormat="1" ht="13.5" customHeight="1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0"/>
      <c r="AL458" s="20"/>
      <c r="AM458" s="21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s="3" customFormat="1" ht="13.5" customHeight="1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20"/>
      <c r="AL459" s="20"/>
      <c r="AM459" s="21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</row>
    <row r="460" spans="1:76" s="3" customFormat="1" ht="13.5" customHeight="1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20"/>
      <c r="AL460" s="20"/>
      <c r="AM460" s="21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</row>
    <row r="461" spans="1:76" s="3" customFormat="1" ht="13.5" customHeight="1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20"/>
      <c r="AL461" s="20"/>
      <c r="AM461" s="21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</row>
    <row r="462" spans="1:76" s="3" customFormat="1" ht="13.5" customHeight="1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20"/>
      <c r="AL462" s="20"/>
      <c r="AM462" s="21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</row>
    <row r="463" spans="1:76" s="3" customFormat="1" ht="13.5" customHeight="1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20"/>
      <c r="AL463" s="20"/>
      <c r="AM463" s="21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</row>
    <row r="464" spans="1:76" s="3" customFormat="1" ht="13.5" customHeight="1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20"/>
      <c r="AL464" s="20"/>
      <c r="AM464" s="21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</row>
    <row r="465" spans="1:76" s="3" customFormat="1" ht="13.5" customHeight="1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20"/>
      <c r="AL465" s="20"/>
      <c r="AM465" s="21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</row>
    <row r="466" spans="1:76" s="3" customFormat="1" ht="13.5" customHeight="1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20"/>
      <c r="AL466" s="20"/>
      <c r="AM466" s="21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</row>
    <row r="467" spans="1:76" s="3" customFormat="1" ht="13.5" customHeight="1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20"/>
      <c r="AL467" s="20"/>
      <c r="AM467" s="21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</row>
    <row r="468" spans="1:76" s="3" customFormat="1" ht="13.5" customHeight="1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20"/>
      <c r="AL468" s="20"/>
      <c r="AM468" s="21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</row>
    <row r="469" spans="1:76" s="3" customFormat="1" ht="13.5" customHeight="1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20"/>
      <c r="AL469" s="20"/>
      <c r="AM469" s="21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</row>
    <row r="470" spans="1:76" s="3" customFormat="1" ht="13.5" customHeight="1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20"/>
      <c r="AL470" s="20"/>
      <c r="AM470" s="21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</row>
    <row r="471" spans="1:76" s="3" customFormat="1" ht="13.5" customHeight="1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20"/>
      <c r="AL471" s="20"/>
      <c r="AM471" s="21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</row>
    <row r="472" spans="1:76" s="3" customFormat="1" ht="13.5" customHeight="1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20"/>
      <c r="AL472" s="20"/>
      <c r="AM472" s="21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</row>
    <row r="473" spans="1:76" s="3" customFormat="1" ht="13.5" customHeight="1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20"/>
      <c r="AL473" s="20"/>
      <c r="AM473" s="21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</row>
    <row r="474" spans="1:76" s="3" customFormat="1" ht="13.5" customHeight="1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20"/>
      <c r="AL474" s="20"/>
      <c r="AM474" s="21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</row>
    <row r="475" spans="1:76" s="3" customFormat="1" ht="13.5" customHeight="1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20"/>
      <c r="AL475" s="20"/>
      <c r="AM475" s="21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</row>
    <row r="476" spans="1:76" s="3" customFormat="1" ht="13.5" customHeight="1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20"/>
      <c r="AL476" s="20"/>
      <c r="AM476" s="21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</row>
    <row r="477" spans="1:76" s="3" customFormat="1" ht="13.5" customHeight="1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20"/>
      <c r="AL477" s="20"/>
      <c r="AM477" s="21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</row>
    <row r="478" spans="1:76" s="3" customFormat="1" ht="13.5" customHeight="1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20"/>
      <c r="AL478" s="20"/>
      <c r="AM478" s="21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</row>
    <row r="479" spans="1:76" s="3" customFormat="1" ht="13.5" customHeight="1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20"/>
      <c r="AL479" s="20"/>
      <c r="AM479" s="21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</row>
    <row r="480" spans="1:76" s="3" customFormat="1" ht="13.5" customHeight="1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20"/>
      <c r="AL480" s="20"/>
      <c r="AM480" s="21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</row>
    <row r="481" spans="1:76" s="3" customFormat="1" ht="13.5" customHeight="1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20"/>
      <c r="AL481" s="20"/>
      <c r="AM481" s="21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</row>
    <row r="482" spans="1:76" s="3" customFormat="1" ht="13.5" customHeight="1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20"/>
      <c r="AL482" s="20"/>
      <c r="AM482" s="21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</row>
    <row r="483" spans="1:76" s="3" customFormat="1" ht="13.5" customHeight="1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20"/>
      <c r="AL483" s="20"/>
      <c r="AM483" s="21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</row>
    <row r="484" spans="1:76" s="3" customFormat="1" ht="13.5" customHeight="1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20"/>
      <c r="AL484" s="20"/>
      <c r="AM484" s="21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</row>
    <row r="485" spans="1:76" s="3" customFormat="1" ht="13.5" customHeight="1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20"/>
      <c r="AL485" s="20"/>
      <c r="AM485" s="21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</row>
    <row r="486" spans="1:76" s="3" customFormat="1" ht="13.5" customHeight="1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20"/>
      <c r="AL486" s="20"/>
      <c r="AM486" s="21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</row>
    <row r="487" spans="1:76" s="3" customFormat="1" ht="13.5" customHeight="1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20"/>
      <c r="AL487" s="20"/>
      <c r="AM487" s="21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</row>
    <row r="488" spans="1:76" s="3" customFormat="1" ht="13.5" customHeight="1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20"/>
      <c r="AL488" s="20"/>
      <c r="AM488" s="21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</row>
    <row r="489" spans="1:76" s="3" customFormat="1" ht="13.5" customHeight="1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20"/>
      <c r="AL489" s="20"/>
      <c r="AM489" s="21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</row>
    <row r="490" spans="1:76" s="3" customFormat="1" ht="13.5" customHeight="1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20"/>
      <c r="AL490" s="20"/>
      <c r="AM490" s="21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</row>
    <row r="491" spans="1:76" s="3" customFormat="1" ht="13.5" customHeight="1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0"/>
      <c r="AL491" s="20"/>
      <c r="AM491" s="21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</row>
    <row r="492" spans="1:76" s="3" customFormat="1" ht="13.5" customHeight="1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20"/>
      <c r="AL492" s="20"/>
      <c r="AM492" s="21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</row>
    <row r="493" spans="1:76" s="3" customFormat="1" ht="13.5" customHeight="1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20"/>
      <c r="AL493" s="20"/>
      <c r="AM493" s="21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</row>
    <row r="494" spans="1:76" s="3" customFormat="1" ht="13.5" customHeight="1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20"/>
      <c r="AL494" s="20"/>
      <c r="AM494" s="21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</row>
    <row r="495" spans="1:76" s="3" customFormat="1" ht="13.5" customHeight="1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20"/>
      <c r="AL495" s="20"/>
      <c r="AM495" s="21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</row>
    <row r="496" spans="1:76" s="3" customFormat="1" ht="13.5" customHeight="1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20"/>
      <c r="AL496" s="20"/>
      <c r="AM496" s="21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</row>
    <row r="497" spans="1:76" s="3" customFormat="1" ht="13.5" customHeight="1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20"/>
      <c r="AL497" s="20"/>
      <c r="AM497" s="21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</row>
    <row r="498" spans="1:76" s="3" customFormat="1" ht="13.5" customHeight="1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20"/>
      <c r="AL498" s="20"/>
      <c r="AM498" s="21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</row>
    <row r="499" spans="1:76" s="3" customFormat="1" ht="13.5" customHeight="1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20"/>
      <c r="AL499" s="20"/>
      <c r="AM499" s="21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</row>
    <row r="500" spans="1:76" s="3" customFormat="1" ht="13.5" customHeight="1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20"/>
      <c r="AL500" s="20"/>
      <c r="AM500" s="21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</row>
    <row r="501" spans="1:76" s="3" customFormat="1" ht="13.5" customHeight="1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20"/>
      <c r="AL501" s="20"/>
      <c r="AM501" s="21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</row>
    <row r="502" spans="1:76" s="3" customFormat="1" ht="13.5" customHeight="1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20"/>
      <c r="AL502" s="20"/>
      <c r="AM502" s="21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</row>
    <row r="503" spans="1:76" s="3" customFormat="1" ht="13.5" customHeight="1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20"/>
      <c r="AL503" s="20"/>
      <c r="AM503" s="21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</row>
    <row r="504" spans="1:76" s="3" customFormat="1" ht="13.5" customHeight="1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20"/>
      <c r="AL504" s="20"/>
      <c r="AM504" s="21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</row>
    <row r="505" spans="1:76" s="3" customFormat="1" ht="13.5" customHeight="1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20"/>
      <c r="AL505" s="20"/>
      <c r="AM505" s="21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</row>
    <row r="506" spans="1:76" s="3" customFormat="1" ht="13.5" customHeight="1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20"/>
      <c r="AL506" s="20"/>
      <c r="AM506" s="21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</row>
    <row r="507" spans="1:76" s="3" customFormat="1" ht="13.5" customHeight="1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20"/>
      <c r="AL507" s="20"/>
      <c r="AM507" s="21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</row>
    <row r="508" spans="1:76" s="3" customFormat="1" ht="13.5" customHeight="1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20"/>
      <c r="AL508" s="20"/>
      <c r="AM508" s="21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</row>
    <row r="509" spans="1:76" s="3" customFormat="1" ht="13.5" customHeight="1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20"/>
      <c r="AL509" s="20"/>
      <c r="AM509" s="21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</row>
    <row r="510" spans="1:76" s="3" customFormat="1" ht="13.5" customHeight="1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20"/>
      <c r="AL510" s="20"/>
      <c r="AM510" s="21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</row>
    <row r="511" spans="1:76" s="3" customFormat="1" ht="13.5" customHeight="1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20"/>
      <c r="AL511" s="20"/>
      <c r="AM511" s="21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</row>
    <row r="512" spans="1:76" s="3" customFormat="1" ht="13.5" customHeight="1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20"/>
      <c r="AL512" s="20"/>
      <c r="AM512" s="21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</row>
    <row r="513" spans="1:76" s="3" customFormat="1" ht="13.5" customHeight="1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20"/>
      <c r="AL513" s="20"/>
      <c r="AM513" s="21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</row>
    <row r="514" spans="1:76" s="3" customFormat="1" ht="13.5" customHeight="1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20"/>
      <c r="AL514" s="20"/>
      <c r="AM514" s="21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</row>
    <row r="515" spans="1:76" s="3" customFormat="1" ht="13.5" customHeight="1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20"/>
      <c r="AL515" s="20"/>
      <c r="AM515" s="21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</row>
    <row r="516" spans="1:76" s="3" customFormat="1" ht="13.5" customHeight="1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20"/>
      <c r="AL516" s="20"/>
      <c r="AM516" s="21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</row>
    <row r="517" spans="1:76" s="3" customFormat="1" ht="13.5" customHeight="1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20"/>
      <c r="AL517" s="20"/>
      <c r="AM517" s="21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</row>
    <row r="518" spans="1:76" s="3" customFormat="1" ht="13.5" customHeight="1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20"/>
      <c r="AL518" s="20"/>
      <c r="AM518" s="21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</row>
    <row r="519" spans="1:76" s="3" customFormat="1" ht="13.5" customHeight="1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20"/>
      <c r="AL519" s="20"/>
      <c r="AM519" s="21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</row>
    <row r="520" spans="1:76" s="3" customFormat="1" ht="13.5" customHeight="1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20"/>
      <c r="AL520" s="20"/>
      <c r="AM520" s="21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</row>
    <row r="521" spans="1:76" s="3" customFormat="1" ht="13.5" customHeight="1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20"/>
      <c r="AL521" s="20"/>
      <c r="AM521" s="21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</row>
    <row r="522" spans="1:76" s="3" customFormat="1" ht="13.5" customHeight="1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20"/>
      <c r="AL522" s="20"/>
      <c r="AM522" s="21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</row>
    <row r="523" spans="1:76" s="3" customFormat="1" ht="13.5" customHeight="1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20"/>
      <c r="AL523" s="20"/>
      <c r="AM523" s="21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</row>
    <row r="524" spans="1:76" s="3" customFormat="1" ht="13.5" customHeight="1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20"/>
      <c r="AL524" s="20"/>
      <c r="AM524" s="21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</row>
    <row r="525" spans="1:76" s="3" customFormat="1" ht="13.5" customHeight="1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20"/>
      <c r="AL525" s="20"/>
      <c r="AM525" s="21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</row>
    <row r="526" spans="1:76" s="3" customFormat="1" ht="13.5" customHeight="1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20"/>
      <c r="AL526" s="20"/>
      <c r="AM526" s="21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</row>
    <row r="527" spans="1:76" s="3" customFormat="1" ht="13.5" customHeight="1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20"/>
      <c r="AL527" s="20"/>
      <c r="AM527" s="21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</row>
    <row r="528" spans="1:76" s="3" customFormat="1" ht="13.5" customHeight="1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20"/>
      <c r="AL528" s="20"/>
      <c r="AM528" s="21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</row>
    <row r="529" spans="1:76" s="3" customFormat="1" ht="13.5" customHeight="1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20"/>
      <c r="AL529" s="20"/>
      <c r="AM529" s="21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</row>
    <row r="530" spans="1:76" s="3" customFormat="1" ht="13.5" customHeight="1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20"/>
      <c r="AL530" s="20"/>
      <c r="AM530" s="21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</row>
    <row r="531" spans="1:76" s="3" customFormat="1" ht="13.5" customHeight="1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20"/>
      <c r="AL531" s="20"/>
      <c r="AM531" s="21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</row>
    <row r="532" spans="1:76" s="3" customFormat="1" ht="13.5" customHeight="1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20"/>
      <c r="AL532" s="20"/>
      <c r="AM532" s="21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</row>
    <row r="533" spans="1:76" s="3" customFormat="1" ht="13.5" customHeight="1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20"/>
      <c r="AL533" s="20"/>
      <c r="AM533" s="21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</row>
    <row r="534" spans="1:76" s="3" customFormat="1" ht="13.5" customHeight="1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20"/>
      <c r="AL534" s="20"/>
      <c r="AM534" s="21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</row>
    <row r="535" spans="1:76" s="3" customFormat="1" ht="13.5" customHeight="1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20"/>
      <c r="AL535" s="20"/>
      <c r="AM535" s="21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</row>
    <row r="536" spans="1:76" s="3" customFormat="1" ht="13.5" customHeight="1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20"/>
      <c r="AL536" s="20"/>
      <c r="AM536" s="21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</row>
    <row r="537" spans="1:76" s="3" customFormat="1" ht="13.5" customHeight="1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20"/>
      <c r="AL537" s="20"/>
      <c r="AM537" s="21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</row>
    <row r="538" spans="1:76" s="3" customFormat="1" ht="13.5" customHeight="1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20"/>
      <c r="AL538" s="20"/>
      <c r="AM538" s="21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</row>
    <row r="539" spans="1:76" s="3" customFormat="1" ht="13.5" customHeight="1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20"/>
      <c r="AL539" s="20"/>
      <c r="AM539" s="21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</row>
    <row r="540" spans="1:76" s="3" customFormat="1" ht="13.5" customHeight="1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20"/>
      <c r="AL540" s="20"/>
      <c r="AM540" s="21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</row>
    <row r="541" spans="1:76" s="3" customFormat="1" ht="13.5" customHeight="1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20"/>
      <c r="AL541" s="20"/>
      <c r="AM541" s="21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</row>
    <row r="542" spans="1:76" s="3" customFormat="1" ht="13.5" customHeight="1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20"/>
      <c r="AL542" s="20"/>
      <c r="AM542" s="21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</row>
    <row r="543" spans="1:76" s="3" customFormat="1" ht="13.5" customHeight="1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20"/>
      <c r="AL543" s="20"/>
      <c r="AM543" s="21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</row>
    <row r="544" spans="1:76" s="3" customFormat="1" ht="13.5" customHeight="1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20"/>
      <c r="AL544" s="20"/>
      <c r="AM544" s="21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</row>
    <row r="545" spans="1:76" s="3" customFormat="1" ht="13.5" customHeight="1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20"/>
      <c r="AL545" s="20"/>
      <c r="AM545" s="21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</row>
    <row r="546" spans="1:76" s="3" customFormat="1" ht="13.5" customHeight="1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20"/>
      <c r="AL546" s="20"/>
      <c r="AM546" s="21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</row>
    <row r="547" spans="1:76" s="3" customFormat="1" ht="13.5" customHeight="1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20"/>
      <c r="AL547" s="20"/>
      <c r="AM547" s="21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</row>
    <row r="548" spans="1:76" s="3" customFormat="1" ht="13.5" customHeight="1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20"/>
      <c r="AL548" s="20"/>
      <c r="AM548" s="21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</row>
    <row r="549" spans="1:76" s="3" customFormat="1" ht="13.5" customHeight="1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20"/>
      <c r="AL549" s="20"/>
      <c r="AM549" s="21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</row>
    <row r="550" spans="1:76" s="3" customFormat="1" ht="13.5" customHeight="1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20"/>
      <c r="AL550" s="20"/>
      <c r="AM550" s="21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</row>
    <row r="551" spans="1:76" s="3" customFormat="1" ht="13.5" customHeight="1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20"/>
      <c r="AL551" s="20"/>
      <c r="AM551" s="21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</row>
    <row r="552" spans="1:76" s="3" customFormat="1" ht="13.5" customHeight="1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20"/>
      <c r="AL552" s="20"/>
      <c r="AM552" s="21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</row>
    <row r="553" spans="1:76" s="3" customFormat="1" ht="13.5" customHeight="1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20"/>
      <c r="AL553" s="20"/>
      <c r="AM553" s="21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</row>
    <row r="554" spans="1:76" s="3" customFormat="1" ht="13.5" customHeight="1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20"/>
      <c r="AL554" s="20"/>
      <c r="AM554" s="21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</row>
    <row r="555" spans="1:76" s="3" customFormat="1" ht="13.5" customHeight="1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20"/>
      <c r="AL555" s="20"/>
      <c r="AM555" s="21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</row>
    <row r="556" spans="1:76" s="3" customFormat="1" ht="13.5" customHeight="1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20"/>
      <c r="AL556" s="20"/>
      <c r="AM556" s="21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</row>
    <row r="557" spans="1:76" s="3" customFormat="1" ht="13.5" customHeight="1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20"/>
      <c r="AL557" s="20"/>
      <c r="AM557" s="21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</row>
    <row r="558" spans="1:76" s="3" customFormat="1" ht="13.5" customHeight="1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20"/>
      <c r="AL558" s="20"/>
      <c r="AM558" s="21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</row>
    <row r="559" spans="1:76" s="3" customFormat="1" ht="13.5" customHeight="1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20"/>
      <c r="AL559" s="20"/>
      <c r="AM559" s="21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</row>
    <row r="560" spans="1:76" s="3" customFormat="1" ht="13.5" customHeight="1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20"/>
      <c r="AL560" s="20"/>
      <c r="AM560" s="21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</row>
    <row r="561" spans="1:76" s="3" customFormat="1" ht="13.5" customHeight="1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20"/>
      <c r="AL561" s="20"/>
      <c r="AM561" s="21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</row>
    <row r="562" spans="1:76" s="3" customFormat="1" ht="13.5" customHeight="1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20"/>
      <c r="AL562" s="20"/>
      <c r="AM562" s="21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</row>
    <row r="563" spans="1:76" s="3" customFormat="1" ht="13.5" customHeight="1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20"/>
      <c r="AL563" s="20"/>
      <c r="AM563" s="21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</row>
    <row r="564" spans="1:76" s="3" customFormat="1" ht="13.5" customHeight="1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20"/>
      <c r="AL564" s="20"/>
      <c r="AM564" s="21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</row>
    <row r="565" spans="1:76" s="3" customFormat="1" ht="13.5" customHeight="1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20"/>
      <c r="AL565" s="20"/>
      <c r="AM565" s="21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</row>
    <row r="566" spans="1:76" s="3" customFormat="1" ht="13.5" customHeight="1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20"/>
      <c r="AL566" s="20"/>
      <c r="AM566" s="21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</row>
    <row r="567" spans="1:76" s="3" customFormat="1" ht="13.5" customHeight="1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20"/>
      <c r="AL567" s="20"/>
      <c r="AM567" s="21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</row>
    <row r="568" spans="1:76" s="3" customFormat="1" ht="13.5" customHeight="1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20"/>
      <c r="AL568" s="20"/>
      <c r="AM568" s="21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</row>
    <row r="569" spans="1:76" s="3" customFormat="1" ht="13.5" customHeight="1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20"/>
      <c r="AL569" s="20"/>
      <c r="AM569" s="21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</row>
    <row r="570" spans="1:76" s="3" customFormat="1" ht="13.5" customHeight="1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20"/>
      <c r="AL570" s="20"/>
      <c r="AM570" s="21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</row>
    <row r="571" spans="1:76" s="3" customFormat="1" ht="13.5" customHeight="1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20"/>
      <c r="AL571" s="20"/>
      <c r="AM571" s="21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</row>
    <row r="572" spans="1:76" s="3" customFormat="1" ht="13.5" customHeight="1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20"/>
      <c r="AL572" s="20"/>
      <c r="AM572" s="21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</row>
    <row r="573" spans="1:76" s="3" customFormat="1" ht="13.5" customHeight="1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20"/>
      <c r="AL573" s="20"/>
      <c r="AM573" s="21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</row>
    <row r="574" spans="1:76" s="3" customFormat="1" ht="13.5" customHeight="1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20"/>
      <c r="AL574" s="20"/>
      <c r="AM574" s="21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</row>
    <row r="575" spans="1:76" s="3" customFormat="1" ht="13.5" customHeight="1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20"/>
      <c r="AL575" s="20"/>
      <c r="AM575" s="21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</row>
    <row r="576" spans="1:76" s="3" customFormat="1" ht="13.5" customHeight="1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20"/>
      <c r="AL576" s="20"/>
      <c r="AM576" s="21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</row>
    <row r="577" spans="1:76" s="3" customFormat="1" ht="13.5" customHeight="1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20"/>
      <c r="AL577" s="20"/>
      <c r="AM577" s="21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</row>
    <row r="578" spans="1:76" s="3" customFormat="1" ht="13.5" customHeight="1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20"/>
      <c r="AL578" s="20"/>
      <c r="AM578" s="21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</row>
    <row r="579" spans="1:76" s="3" customFormat="1" ht="13.5" customHeight="1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20"/>
      <c r="AL579" s="20"/>
      <c r="AM579" s="21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</row>
    <row r="580" spans="1:76" s="3" customFormat="1" ht="13.5" customHeight="1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20"/>
      <c r="AL580" s="20"/>
      <c r="AM580" s="21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</row>
    <row r="581" spans="1:76" s="3" customFormat="1" ht="13.5" customHeight="1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20"/>
      <c r="AL581" s="20"/>
      <c r="AM581" s="21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</row>
    <row r="582" spans="1:76" s="3" customFormat="1" ht="13.5" customHeight="1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20"/>
      <c r="AL582" s="20"/>
      <c r="AM582" s="21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</row>
    <row r="583" spans="1:76" s="3" customFormat="1" ht="13.5" customHeight="1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20"/>
      <c r="AL583" s="20"/>
      <c r="AM583" s="21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</row>
    <row r="584" spans="1:76" s="3" customFormat="1" ht="13.5" customHeight="1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20"/>
      <c r="AL584" s="20"/>
      <c r="AM584" s="21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</row>
    <row r="585" spans="1:76" s="3" customFormat="1" ht="13.5" customHeight="1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20"/>
      <c r="AL585" s="20"/>
      <c r="AM585" s="21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</row>
    <row r="586" spans="1:76" s="3" customFormat="1" ht="13.5" customHeight="1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20"/>
      <c r="AL586" s="20"/>
      <c r="AM586" s="21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</row>
    <row r="587" spans="1:76" s="3" customFormat="1" ht="13.5" customHeight="1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20"/>
      <c r="AL587" s="20"/>
      <c r="AM587" s="21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</row>
    <row r="588" spans="1:76" s="3" customFormat="1" ht="13.5" customHeight="1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20"/>
      <c r="AL588" s="20"/>
      <c r="AM588" s="21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</row>
    <row r="589" spans="1:76" s="3" customFormat="1" ht="13.5" customHeight="1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20"/>
      <c r="AL589" s="20"/>
      <c r="AM589" s="21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</row>
    <row r="590" spans="1:76" s="3" customFormat="1" ht="13.5" customHeight="1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20"/>
      <c r="AL590" s="20"/>
      <c r="AM590" s="21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</row>
    <row r="591" spans="1:76" s="3" customFormat="1" ht="13.5" customHeight="1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20"/>
      <c r="AL591" s="20"/>
      <c r="AM591" s="21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</row>
    <row r="592" spans="1:76" s="3" customFormat="1" ht="13.5" customHeight="1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20"/>
      <c r="AL592" s="20"/>
      <c r="AM592" s="21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</row>
    <row r="593" spans="1:76" s="3" customFormat="1" ht="13.5" customHeight="1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20"/>
      <c r="AL593" s="20"/>
      <c r="AM593" s="21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</row>
    <row r="594" spans="1:76" s="3" customFormat="1" ht="13.5" customHeight="1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20"/>
      <c r="AL594" s="20"/>
      <c r="AM594" s="21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</row>
    <row r="595" spans="1:76" s="3" customFormat="1" ht="13.5" customHeight="1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20"/>
      <c r="AL595" s="20"/>
      <c r="AM595" s="21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</row>
    <row r="596" spans="1:76" s="3" customFormat="1" ht="13.5" customHeight="1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20"/>
      <c r="AL596" s="20"/>
      <c r="AM596" s="21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</row>
    <row r="597" spans="1:76" s="3" customFormat="1" ht="13.5" customHeight="1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20"/>
      <c r="AL597" s="20"/>
      <c r="AM597" s="21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</row>
    <row r="598" spans="1:76" s="3" customFormat="1" ht="13.5" customHeight="1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20"/>
      <c r="AL598" s="20"/>
      <c r="AM598" s="21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</row>
    <row r="599" spans="1:76" s="3" customFormat="1" ht="13.5" customHeight="1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20"/>
      <c r="AL599" s="20"/>
      <c r="AM599" s="21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</row>
    <row r="600" spans="1:76" s="3" customFormat="1" ht="13.5" customHeight="1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20"/>
      <c r="AL600" s="20"/>
      <c r="AM600" s="21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</row>
    <row r="601" spans="1:76" s="3" customFormat="1" ht="13.5" customHeight="1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20"/>
      <c r="AL601" s="20"/>
      <c r="AM601" s="21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</row>
    <row r="602" spans="1:76" s="3" customFormat="1" ht="13.5" customHeight="1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20"/>
      <c r="AL602" s="20"/>
      <c r="AM602" s="21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</row>
    <row r="603" spans="1:76" s="3" customFormat="1" ht="13.5" customHeight="1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20"/>
      <c r="AL603" s="20"/>
      <c r="AM603" s="21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</row>
    <row r="604" spans="1:76" s="3" customFormat="1" ht="13.5" customHeight="1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20"/>
      <c r="AL604" s="20"/>
      <c r="AM604" s="21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</row>
    <row r="605" spans="1:76" s="3" customFormat="1" ht="13.5" customHeight="1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20"/>
      <c r="AL605" s="20"/>
      <c r="AM605" s="21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</row>
    <row r="606" spans="1:76" s="3" customFormat="1" ht="13.5" customHeight="1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20"/>
      <c r="AL606" s="20"/>
      <c r="AM606" s="21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</row>
    <row r="607" spans="1:76" s="3" customFormat="1" ht="13.5" customHeight="1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20"/>
      <c r="AL607" s="20"/>
      <c r="AM607" s="21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</row>
    <row r="608" spans="1:76" s="3" customFormat="1" ht="13.5" customHeight="1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20"/>
      <c r="AL608" s="20"/>
      <c r="AM608" s="21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</row>
    <row r="609" spans="1:76" s="3" customFormat="1" ht="13.5" customHeight="1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20"/>
      <c r="AL609" s="20"/>
      <c r="AM609" s="21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</row>
    <row r="610" spans="1:76" s="3" customFormat="1" ht="13.5" customHeight="1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20"/>
      <c r="AL610" s="20"/>
      <c r="AM610" s="21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</row>
    <row r="611" spans="1:76" s="3" customFormat="1" ht="13.5" customHeight="1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20"/>
      <c r="AL611" s="20"/>
      <c r="AM611" s="21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</row>
    <row r="612" spans="1:76" s="3" customFormat="1" ht="13.5" customHeight="1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20"/>
      <c r="AL612" s="20"/>
      <c r="AM612" s="21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</row>
    <row r="613" spans="1:76" s="3" customFormat="1" ht="13.5" customHeight="1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20"/>
      <c r="AL613" s="20"/>
      <c r="AM613" s="21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</row>
    <row r="614" spans="1:76" s="3" customFormat="1" ht="13.5" customHeight="1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20"/>
      <c r="AL614" s="20"/>
      <c r="AM614" s="21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</row>
    <row r="615" spans="1:76" s="3" customFormat="1" ht="13.5" customHeight="1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20"/>
      <c r="AL615" s="20"/>
      <c r="AM615" s="21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</row>
    <row r="616" spans="1:76" s="3" customFormat="1" ht="13.5" customHeight="1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20"/>
      <c r="AL616" s="20"/>
      <c r="AM616" s="21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</row>
    <row r="617" spans="1:76" s="3" customFormat="1" ht="13.5" customHeight="1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20"/>
      <c r="AL617" s="20"/>
      <c r="AM617" s="21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</row>
    <row r="618" spans="1:76" s="3" customFormat="1" ht="13.5" customHeight="1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20"/>
      <c r="AL618" s="20"/>
      <c r="AM618" s="21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</row>
    <row r="619" spans="1:76" s="3" customFormat="1" ht="13.5" customHeight="1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20"/>
      <c r="AL619" s="20"/>
      <c r="AM619" s="21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</row>
    <row r="620" spans="1:76" s="3" customFormat="1" ht="13.5" customHeight="1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20"/>
      <c r="AL620" s="20"/>
      <c r="AM620" s="21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</row>
    <row r="621" spans="1:76" s="3" customFormat="1" ht="13.5" customHeight="1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20"/>
      <c r="AL621" s="20"/>
      <c r="AM621" s="21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</row>
    <row r="622" spans="1:76" s="3" customFormat="1" ht="13.5" customHeight="1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20"/>
      <c r="AL622" s="20"/>
      <c r="AM622" s="21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</row>
    <row r="623" spans="1:76" s="3" customFormat="1" ht="13.5" customHeight="1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20"/>
      <c r="AL623" s="20"/>
      <c r="AM623" s="21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</row>
    <row r="624" spans="1:76" s="3" customFormat="1" ht="13.5" customHeight="1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20"/>
      <c r="AL624" s="20"/>
      <c r="AM624" s="21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</row>
    <row r="625" spans="1:76" s="3" customFormat="1" ht="13.5" customHeight="1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20"/>
      <c r="AL625" s="20"/>
      <c r="AM625" s="21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</row>
    <row r="626" spans="1:76" s="3" customFormat="1" ht="13.5" customHeight="1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20"/>
      <c r="AL626" s="20"/>
      <c r="AM626" s="21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</row>
    <row r="627" spans="1:76" s="3" customFormat="1" ht="13.5" customHeight="1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20"/>
      <c r="AL627" s="20"/>
      <c r="AM627" s="21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</row>
    <row r="628" spans="1:76" s="3" customFormat="1" ht="13.5" customHeight="1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20"/>
      <c r="AL628" s="20"/>
      <c r="AM628" s="21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</row>
    <row r="629" spans="1:76" s="3" customFormat="1" ht="13.5" customHeight="1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20"/>
      <c r="AL629" s="20"/>
      <c r="AM629" s="21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</row>
    <row r="630" spans="1:76" s="3" customFormat="1" ht="13.5" customHeight="1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20"/>
      <c r="AL630" s="20"/>
      <c r="AM630" s="21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</row>
    <row r="631" spans="1:76" s="3" customFormat="1" ht="13.5" customHeight="1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20"/>
      <c r="AL631" s="20"/>
      <c r="AM631" s="21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</row>
    <row r="632" spans="1:76" s="3" customFormat="1" ht="13.5" customHeight="1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20"/>
      <c r="AL632" s="20"/>
      <c r="AM632" s="21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</row>
    <row r="633" spans="1:76" s="3" customFormat="1" ht="13.5" customHeight="1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20"/>
      <c r="AL633" s="20"/>
      <c r="AM633" s="21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</row>
    <row r="634" spans="1:76" s="3" customFormat="1" ht="13.5" customHeight="1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20"/>
      <c r="AL634" s="20"/>
      <c r="AM634" s="21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</row>
    <row r="635" spans="1:76" s="3" customFormat="1" ht="13.5" customHeight="1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20"/>
      <c r="AL635" s="20"/>
      <c r="AM635" s="21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</row>
    <row r="636" spans="1:76" s="3" customFormat="1" ht="13.5" customHeight="1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20"/>
      <c r="AL636" s="20"/>
      <c r="AM636" s="21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</row>
    <row r="637" spans="1:76" s="3" customFormat="1" ht="13.5" customHeight="1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20"/>
      <c r="AL637" s="20"/>
      <c r="AM637" s="21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</row>
    <row r="638" spans="1:76" s="3" customFormat="1" ht="13.5" customHeight="1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20"/>
      <c r="AL638" s="20"/>
      <c r="AM638" s="21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</row>
    <row r="639" spans="1:76" s="3" customFormat="1" ht="13.5" customHeight="1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20"/>
      <c r="AL639" s="20"/>
      <c r="AM639" s="21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</row>
    <row r="640" spans="1:76" s="3" customFormat="1" ht="13.5" customHeight="1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20"/>
      <c r="AL640" s="20"/>
      <c r="AM640" s="21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</row>
    <row r="641" spans="1:76" s="3" customFormat="1" ht="13.5" customHeight="1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20"/>
      <c r="AL641" s="20"/>
      <c r="AM641" s="21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</row>
    <row r="642" spans="1:76" s="3" customFormat="1" ht="13.5" customHeight="1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20"/>
      <c r="AL642" s="20"/>
      <c r="AM642" s="21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</row>
    <row r="643" spans="1:76" s="3" customFormat="1" ht="13.5" customHeight="1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20"/>
      <c r="AL643" s="20"/>
      <c r="AM643" s="21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</row>
    <row r="644" spans="1:76" s="3" customFormat="1" ht="13.5" customHeight="1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20"/>
      <c r="AL644" s="20"/>
      <c r="AM644" s="21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</row>
    <row r="645" spans="1:76" s="3" customFormat="1" ht="13.5" customHeight="1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20"/>
      <c r="AL645" s="20"/>
      <c r="AM645" s="21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</row>
    <row r="646" spans="1:76" s="3" customFormat="1" ht="13.5" customHeight="1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20"/>
      <c r="AL646" s="20"/>
      <c r="AM646" s="21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</row>
    <row r="647" spans="1:76" s="3" customFormat="1" ht="13.5" customHeight="1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20"/>
      <c r="AL647" s="20"/>
      <c r="AM647" s="21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</row>
    <row r="648" spans="1:76" s="3" customFormat="1" ht="13.5" customHeight="1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20"/>
      <c r="AL648" s="20"/>
      <c r="AM648" s="21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</row>
    <row r="649" spans="1:76" s="3" customFormat="1" ht="13.5" customHeight="1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20"/>
      <c r="AL649" s="20"/>
      <c r="AM649" s="21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</row>
    <row r="650" spans="1:76" s="3" customFormat="1" ht="13.5" customHeight="1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20"/>
      <c r="AL650" s="20"/>
      <c r="AM650" s="21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</row>
    <row r="651" spans="1:76" s="3" customFormat="1" ht="13.5" customHeight="1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20"/>
      <c r="AL651" s="20"/>
      <c r="AM651" s="21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</row>
    <row r="652" spans="1:76" s="3" customFormat="1" ht="13.5" customHeight="1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20"/>
      <c r="AL652" s="20"/>
      <c r="AM652" s="21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</row>
    <row r="653" spans="1:76" s="3" customFormat="1" ht="13.5" customHeight="1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20"/>
      <c r="AL653" s="20"/>
      <c r="AM653" s="21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</row>
    <row r="654" spans="1:76" s="3" customFormat="1" ht="13.5" customHeight="1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20"/>
      <c r="AL654" s="20"/>
      <c r="AM654" s="21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</row>
    <row r="655" spans="1:76" s="3" customFormat="1" ht="13.5" customHeight="1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20"/>
      <c r="AL655" s="20"/>
      <c r="AM655" s="21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</row>
    <row r="656" spans="1:76" s="3" customFormat="1" ht="13.5" customHeight="1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20"/>
      <c r="AL656" s="20"/>
      <c r="AM656" s="21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</row>
    <row r="657" spans="1:76" s="3" customFormat="1" ht="13.5" customHeight="1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20"/>
      <c r="AL657" s="20"/>
      <c r="AM657" s="21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</row>
    <row r="658" spans="1:76" s="3" customFormat="1" ht="13.5" customHeight="1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20"/>
      <c r="AL658" s="20"/>
      <c r="AM658" s="21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</row>
    <row r="659" spans="1:76" s="3" customFormat="1" ht="13.5" customHeight="1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20"/>
      <c r="AL659" s="20"/>
      <c r="AM659" s="21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</row>
    <row r="660" spans="1:76" s="3" customFormat="1" ht="13.5" customHeight="1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20"/>
      <c r="AL660" s="20"/>
      <c r="AM660" s="21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</row>
    <row r="661" spans="1:76" s="3" customFormat="1" ht="13.5" customHeight="1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20"/>
      <c r="AL661" s="20"/>
      <c r="AM661" s="21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</row>
    <row r="662" spans="1:76" s="3" customFormat="1" ht="13.5" customHeight="1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20"/>
      <c r="AL662" s="20"/>
      <c r="AM662" s="21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</row>
    <row r="663" spans="1:76" s="3" customFormat="1" ht="13.5" customHeight="1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20"/>
      <c r="AL663" s="20"/>
      <c r="AM663" s="21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</row>
    <row r="664" spans="1:76" s="3" customFormat="1" ht="13.5" customHeight="1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20"/>
      <c r="AL664" s="20"/>
      <c r="AM664" s="21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</row>
    <row r="665" spans="1:76" s="3" customFormat="1" ht="13.5" customHeight="1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20"/>
      <c r="AL665" s="20"/>
      <c r="AM665" s="21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</row>
    <row r="666" spans="1:76" s="3" customFormat="1" ht="13.5" customHeight="1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20"/>
      <c r="AL666" s="20"/>
      <c r="AM666" s="21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</row>
    <row r="667" spans="1:76" s="3" customFormat="1" ht="13.5" customHeight="1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20"/>
      <c r="AL667" s="20"/>
      <c r="AM667" s="21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</row>
    <row r="668" spans="1:76" s="3" customFormat="1" ht="13.5" customHeight="1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20"/>
      <c r="AL668" s="20"/>
      <c r="AM668" s="21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</row>
    <row r="669" spans="1:76" s="3" customFormat="1" ht="13.5" customHeight="1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20"/>
      <c r="AL669" s="20"/>
      <c r="AM669" s="21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</row>
    <row r="670" spans="1:76" s="3" customFormat="1" ht="13.5" customHeight="1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20"/>
      <c r="AL670" s="20"/>
      <c r="AM670" s="21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</row>
    <row r="671" spans="1:76" s="3" customFormat="1" ht="13.5" customHeight="1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20"/>
      <c r="AL671" s="20"/>
      <c r="AM671" s="21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</row>
    <row r="672" spans="1:76" s="3" customFormat="1" ht="13.5" customHeight="1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20"/>
      <c r="AL672" s="20"/>
      <c r="AM672" s="21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</row>
    <row r="673" spans="1:76" s="3" customFormat="1" ht="13.5" customHeight="1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20"/>
      <c r="AL673" s="20"/>
      <c r="AM673" s="21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</row>
    <row r="674" spans="1:76" s="3" customFormat="1" ht="13.5" customHeight="1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20"/>
      <c r="AL674" s="20"/>
      <c r="AM674" s="21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</row>
    <row r="675" spans="1:76" s="3" customFormat="1" ht="13.5" customHeight="1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20"/>
      <c r="AL675" s="20"/>
      <c r="AM675" s="21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</row>
    <row r="676" spans="1:76" s="3" customFormat="1" ht="13.5" customHeight="1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20"/>
      <c r="AL676" s="20"/>
      <c r="AM676" s="21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</row>
    <row r="677" spans="1:76" s="3" customFormat="1" ht="13.5" customHeight="1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20"/>
      <c r="AL677" s="20"/>
      <c r="AM677" s="21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</row>
    <row r="678" spans="1:76" s="3" customFormat="1" ht="13.5" customHeight="1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20"/>
      <c r="AL678" s="20"/>
      <c r="AM678" s="21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</row>
    <row r="679" spans="1:76" s="3" customFormat="1" ht="13.5" customHeight="1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20"/>
      <c r="AL679" s="20"/>
      <c r="AM679" s="21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</row>
    <row r="680" spans="1:76" s="3" customFormat="1" ht="13.5" customHeight="1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20"/>
      <c r="AL680" s="20"/>
      <c r="AM680" s="21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</row>
    <row r="681" spans="1:76" s="3" customFormat="1" ht="13.5" customHeight="1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20"/>
      <c r="AL681" s="20"/>
      <c r="AM681" s="21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</row>
    <row r="682" spans="1:76" s="3" customFormat="1" ht="13.5" customHeight="1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20"/>
      <c r="AL682" s="20"/>
      <c r="AM682" s="21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</row>
    <row r="683" spans="1:76" s="3" customFormat="1" ht="13.5" customHeight="1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20"/>
      <c r="AL683" s="20"/>
      <c r="AM683" s="21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</row>
    <row r="684" spans="1:76" s="3" customFormat="1" ht="13.5" customHeight="1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20"/>
      <c r="AL684" s="20"/>
      <c r="AM684" s="21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</row>
    <row r="685" spans="1:76" s="3" customFormat="1" ht="13.5" customHeight="1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20"/>
      <c r="AL685" s="20"/>
      <c r="AM685" s="21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</row>
    <row r="686" spans="1:76" s="3" customFormat="1" ht="13.5" customHeight="1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20"/>
      <c r="AL686" s="20"/>
      <c r="AM686" s="21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</row>
    <row r="687" spans="1:76" s="3" customFormat="1" ht="13.5" customHeight="1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20"/>
      <c r="AL687" s="20"/>
      <c r="AM687" s="21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</row>
    <row r="688" spans="1:76" s="3" customFormat="1" ht="13.5" customHeight="1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20"/>
      <c r="AL688" s="20"/>
      <c r="AM688" s="21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</row>
    <row r="689" spans="1:76" s="3" customFormat="1" ht="13.5" customHeight="1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20"/>
      <c r="AL689" s="20"/>
      <c r="AM689" s="21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</row>
    <row r="690" spans="1:76" s="3" customFormat="1" ht="13.5" customHeight="1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20"/>
      <c r="AL690" s="20"/>
      <c r="AM690" s="21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</row>
    <row r="691" spans="1:76" s="3" customFormat="1" ht="13.5" customHeight="1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20"/>
      <c r="AL691" s="20"/>
      <c r="AM691" s="21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</row>
    <row r="692" spans="1:76" s="3" customFormat="1" ht="13.5" customHeight="1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20"/>
      <c r="AL692" s="20"/>
      <c r="AM692" s="21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</row>
    <row r="693" spans="1:76" s="3" customFormat="1" ht="13.5" customHeight="1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20"/>
      <c r="AL693" s="20"/>
      <c r="AM693" s="21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</row>
    <row r="694" spans="1:76" s="3" customFormat="1" ht="13.5" customHeight="1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20"/>
      <c r="AL694" s="20"/>
      <c r="AM694" s="21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</row>
    <row r="695" spans="1:76" s="3" customFormat="1" ht="13.5" customHeight="1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20"/>
      <c r="AL695" s="20"/>
      <c r="AM695" s="21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</row>
    <row r="696" spans="1:76" s="3" customFormat="1" ht="13.5" customHeight="1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20"/>
      <c r="AL696" s="20"/>
      <c r="AM696" s="21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</row>
    <row r="697" spans="1:76" s="3" customFormat="1" ht="13.5" customHeight="1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20"/>
      <c r="AL697" s="20"/>
      <c r="AM697" s="21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</row>
    <row r="698" spans="1:76" s="3" customFormat="1" ht="13.5" customHeight="1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20"/>
      <c r="AL698" s="20"/>
      <c r="AM698" s="21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</row>
    <row r="699" spans="1:76" s="3" customFormat="1" ht="13.5" customHeight="1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20"/>
      <c r="AL699" s="20"/>
      <c r="AM699" s="21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</row>
    <row r="700" spans="1:76" s="3" customFormat="1" ht="13.5" customHeight="1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20"/>
      <c r="AL700" s="20"/>
      <c r="AM700" s="21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</row>
    <row r="701" spans="1:76" s="3" customFormat="1" ht="13.5" customHeight="1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20"/>
      <c r="AL701" s="20"/>
      <c r="AM701" s="21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</row>
    <row r="702" spans="1:76" s="3" customFormat="1" ht="13.5" customHeight="1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20"/>
      <c r="AL702" s="20"/>
      <c r="AM702" s="21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</row>
    <row r="703" spans="1:76" s="3" customFormat="1" ht="13.5" customHeight="1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20"/>
      <c r="AL703" s="20"/>
      <c r="AM703" s="21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</row>
    <row r="704" spans="1:76" s="3" customFormat="1" ht="13.5" customHeight="1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20"/>
      <c r="AL704" s="20"/>
      <c r="AM704" s="21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</row>
    <row r="705" spans="1:76" s="3" customFormat="1" ht="13.5" customHeight="1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20"/>
      <c r="AL705" s="20"/>
      <c r="AM705" s="21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</row>
    <row r="706" spans="1:76" s="3" customFormat="1" ht="13.5" customHeight="1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20"/>
      <c r="AL706" s="20"/>
      <c r="AM706" s="21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</row>
    <row r="707" spans="1:76" s="3" customFormat="1" ht="13.5" customHeight="1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20"/>
      <c r="AL707" s="20"/>
      <c r="AM707" s="21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</row>
    <row r="708" spans="1:76" s="3" customFormat="1" ht="13.5" customHeight="1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20"/>
      <c r="AL708" s="20"/>
      <c r="AM708" s="21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</row>
    <row r="709" spans="1:76" s="3" customFormat="1" ht="13.5" customHeight="1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20"/>
      <c r="AL709" s="20"/>
      <c r="AM709" s="21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</row>
    <row r="710" spans="1:76" s="3" customFormat="1" ht="13.5" customHeight="1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20"/>
      <c r="AL710" s="20"/>
      <c r="AM710" s="21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</row>
    <row r="711" spans="1:76" s="3" customFormat="1" ht="13.5" customHeight="1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20"/>
      <c r="AL711" s="20"/>
      <c r="AM711" s="21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</row>
    <row r="712" spans="1:76" s="3" customFormat="1" ht="13.5" customHeight="1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20"/>
      <c r="AL712" s="20"/>
      <c r="AM712" s="21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</row>
    <row r="713" spans="1:76" s="3" customFormat="1" ht="13.5" customHeight="1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20"/>
      <c r="AL713" s="20"/>
      <c r="AM713" s="21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</row>
    <row r="714" spans="1:76" s="3" customFormat="1" ht="13.5" customHeight="1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20"/>
      <c r="AL714" s="20"/>
      <c r="AM714" s="21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</row>
    <row r="715" spans="1:76" s="3" customFormat="1" ht="13.5" customHeight="1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20"/>
      <c r="AL715" s="20"/>
      <c r="AM715" s="21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</row>
    <row r="716" spans="1:76" s="3" customFormat="1" ht="13.5" customHeight="1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20"/>
      <c r="AL716" s="20"/>
      <c r="AM716" s="21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</row>
    <row r="717" spans="1:76" s="3" customFormat="1" ht="13.5" customHeight="1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20"/>
      <c r="AL717" s="20"/>
      <c r="AM717" s="21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</row>
    <row r="718" spans="1:76" s="3" customFormat="1" ht="13.5" customHeight="1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20"/>
      <c r="AL718" s="20"/>
      <c r="AM718" s="21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</row>
    <row r="719" spans="1:76" s="3" customFormat="1" ht="13.5" customHeight="1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20"/>
      <c r="AL719" s="20"/>
      <c r="AM719" s="21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</row>
    <row r="720" spans="1:76" s="3" customFormat="1" ht="13.5" customHeight="1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20"/>
      <c r="AL720" s="20"/>
      <c r="AM720" s="21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</row>
    <row r="721" spans="1:76" s="3" customFormat="1" ht="13.5" customHeight="1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20"/>
      <c r="AL721" s="20"/>
      <c r="AM721" s="21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</row>
    <row r="722" spans="1:76" s="3" customFormat="1" ht="13.5" customHeight="1">
      <c r="A722" s="1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20"/>
      <c r="AL722" s="20"/>
      <c r="AM722" s="21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</row>
    <row r="723" spans="1:76" s="3" customFormat="1" ht="13.5" customHeight="1">
      <c r="A723" s="19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20"/>
      <c r="AL723" s="20"/>
      <c r="AM723" s="21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</row>
    <row r="724" spans="1:76" s="3" customFormat="1" ht="13.5" customHeight="1">
      <c r="A724" s="19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20"/>
      <c r="AL724" s="20"/>
      <c r="AM724" s="21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</row>
    <row r="725" spans="1:76" s="3" customFormat="1" ht="13.5" customHeight="1">
      <c r="A725" s="19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20"/>
      <c r="AL725" s="20"/>
      <c r="AM725" s="21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</row>
    <row r="726" spans="1:76" s="3" customFormat="1" ht="13.5" customHeight="1">
      <c r="A726" s="19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20"/>
      <c r="AL726" s="20"/>
      <c r="AM726" s="21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</row>
    <row r="727" spans="1:76" s="3" customFormat="1" ht="13.5" customHeight="1">
      <c r="A727" s="19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20"/>
      <c r="AL727" s="20"/>
      <c r="AM727" s="21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</row>
    <row r="728" spans="1:76" s="3" customFormat="1" ht="13.5" customHeight="1">
      <c r="A728" s="19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20"/>
      <c r="AL728" s="20"/>
      <c r="AM728" s="21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</row>
    <row r="729" spans="1:76" s="3" customFormat="1" ht="13.5" customHeight="1">
      <c r="A729" s="19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20"/>
      <c r="AL729" s="20"/>
      <c r="AM729" s="21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</row>
    <row r="730" spans="1:76" s="3" customFormat="1" ht="13.5" customHeight="1">
      <c r="A730" s="19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20"/>
      <c r="AL730" s="20"/>
      <c r="AM730" s="21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</row>
    <row r="731" spans="1:76" s="3" customFormat="1" ht="13.5" customHeight="1">
      <c r="A731" s="19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20"/>
      <c r="AL731" s="20"/>
      <c r="AM731" s="21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</row>
    <row r="732" spans="1:76" s="3" customFormat="1" ht="13.5" customHeight="1">
      <c r="A732" s="19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20"/>
      <c r="AL732" s="20"/>
      <c r="AM732" s="21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</row>
    <row r="733" spans="1:76" s="3" customFormat="1" ht="13.5" customHeight="1">
      <c r="A733" s="19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20"/>
      <c r="AL733" s="20"/>
      <c r="AM733" s="21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</row>
    <row r="734" spans="1:76" s="3" customFormat="1" ht="13.5" customHeight="1">
      <c r="A734" s="19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20"/>
      <c r="AL734" s="20"/>
      <c r="AM734" s="21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</row>
    <row r="735" spans="1:76" s="3" customFormat="1" ht="13.5" customHeight="1">
      <c r="A735" s="1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20"/>
      <c r="AL735" s="20"/>
      <c r="AM735" s="21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</row>
    <row r="736" spans="1:76" s="3" customFormat="1" ht="13.5" customHeight="1">
      <c r="A736" s="1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20"/>
      <c r="AL736" s="20"/>
      <c r="AM736" s="21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</row>
    <row r="737" spans="1:76" s="3" customFormat="1" ht="13.5" customHeight="1">
      <c r="A737" s="1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20"/>
      <c r="AL737" s="20"/>
      <c r="AM737" s="21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</row>
    <row r="738" spans="1:76" s="3" customFormat="1" ht="13.5" customHeight="1">
      <c r="A738" s="1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20"/>
      <c r="AL738" s="20"/>
      <c r="AM738" s="21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</row>
    <row r="739" spans="1:76" s="3" customFormat="1" ht="13.5" customHeight="1">
      <c r="A739" s="1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20"/>
      <c r="AL739" s="20"/>
      <c r="AM739" s="21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</row>
    <row r="740" spans="1:76" s="3" customFormat="1" ht="13.5" customHeight="1">
      <c r="A740" s="1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20"/>
      <c r="AL740" s="20"/>
      <c r="AM740" s="21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</row>
    <row r="741" spans="1:76" s="3" customFormat="1" ht="13.5" customHeight="1">
      <c r="A741" s="1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20"/>
      <c r="AL741" s="20"/>
      <c r="AM741" s="21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</row>
    <row r="742" spans="1:76" s="3" customFormat="1" ht="13.5" customHeight="1">
      <c r="A742" s="19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20"/>
      <c r="AL742" s="20"/>
      <c r="AM742" s="21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</row>
    <row r="743" spans="1:76" s="3" customFormat="1" ht="13.5" customHeight="1">
      <c r="A743" s="19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20"/>
      <c r="AL743" s="20"/>
      <c r="AM743" s="21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</row>
    <row r="744" spans="1:76" s="3" customFormat="1" ht="13.5" customHeight="1">
      <c r="A744" s="19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20"/>
      <c r="AL744" s="20"/>
      <c r="AM744" s="21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</row>
    <row r="745" spans="1:76" s="3" customFormat="1" ht="13.5" customHeight="1">
      <c r="A745" s="19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20"/>
      <c r="AL745" s="20"/>
      <c r="AM745" s="21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</row>
    <row r="746" spans="1:76" s="3" customFormat="1" ht="13.5" customHeight="1">
      <c r="A746" s="19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20"/>
      <c r="AL746" s="20"/>
      <c r="AM746" s="21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</row>
    <row r="747" spans="1:76" s="3" customFormat="1" ht="13.5" customHeight="1">
      <c r="A747" s="19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20"/>
      <c r="AL747" s="20"/>
      <c r="AM747" s="21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</row>
    <row r="748" spans="1:76" s="3" customFormat="1" ht="13.5" customHeight="1">
      <c r="A748" s="19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20"/>
      <c r="AL748" s="20"/>
      <c r="AM748" s="21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</row>
    <row r="749" spans="1:76" s="3" customFormat="1" ht="13.5" customHeight="1">
      <c r="A749" s="19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20"/>
      <c r="AL749" s="20"/>
      <c r="AM749" s="21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</row>
    <row r="750" spans="1:76" s="3" customFormat="1" ht="13.5" customHeight="1">
      <c r="A750" s="19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20"/>
      <c r="AL750" s="20"/>
      <c r="AM750" s="21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</row>
    <row r="751" spans="1:76" s="3" customFormat="1" ht="13.5" customHeight="1">
      <c r="A751" s="19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20"/>
      <c r="AL751" s="20"/>
      <c r="AM751" s="21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</row>
    <row r="752" spans="1:76" s="3" customFormat="1" ht="13.5" customHeight="1">
      <c r="A752" s="19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20"/>
      <c r="AL752" s="20"/>
      <c r="AM752" s="21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</row>
    <row r="753" spans="1:76" s="3" customFormat="1" ht="13.5" customHeight="1">
      <c r="A753" s="19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20"/>
      <c r="AL753" s="20"/>
      <c r="AM753" s="21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</row>
    <row r="754" spans="1:76" s="3" customFormat="1" ht="13.5" customHeight="1">
      <c r="A754" s="19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20"/>
      <c r="AL754" s="20"/>
      <c r="AM754" s="21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</row>
    <row r="755" spans="1:76" s="3" customFormat="1" ht="13.5" customHeight="1">
      <c r="A755" s="19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20"/>
      <c r="AL755" s="20"/>
      <c r="AM755" s="21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</row>
    <row r="756" spans="1:76" s="3" customFormat="1" ht="13.5" customHeight="1">
      <c r="A756" s="19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20"/>
      <c r="AL756" s="20"/>
      <c r="AM756" s="21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</row>
    <row r="757" spans="1:76" s="3" customFormat="1" ht="13.5" customHeight="1">
      <c r="A757" s="19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20"/>
      <c r="AL757" s="20"/>
      <c r="AM757" s="21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</row>
    <row r="758" spans="1:76" s="3" customFormat="1" ht="13.5" customHeight="1">
      <c r="A758" s="19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20"/>
      <c r="AL758" s="20"/>
      <c r="AM758" s="21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</row>
    <row r="759" spans="1:76" s="3" customFormat="1" ht="13.5" customHeight="1">
      <c r="A759" s="19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20"/>
      <c r="AL759" s="20"/>
      <c r="AM759" s="21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</row>
    <row r="760" spans="1:76" s="3" customFormat="1" ht="13.5" customHeight="1">
      <c r="A760" s="19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20"/>
      <c r="AL760" s="20"/>
      <c r="AM760" s="21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</row>
    <row r="761" spans="1:76" s="3" customFormat="1" ht="13.5" customHeight="1">
      <c r="A761" s="19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20"/>
      <c r="AL761" s="20"/>
      <c r="AM761" s="21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</row>
    <row r="762" spans="1:76" s="3" customFormat="1" ht="13.5" customHeight="1">
      <c r="A762" s="19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20"/>
      <c r="AL762" s="20"/>
      <c r="AM762" s="21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</row>
    <row r="763" spans="1:76" s="3" customFormat="1" ht="13.5" customHeight="1">
      <c r="A763" s="19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20"/>
      <c r="AL763" s="20"/>
      <c r="AM763" s="21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</row>
    <row r="764" spans="1:76" s="3" customFormat="1" ht="13.5" customHeight="1">
      <c r="A764" s="19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20"/>
      <c r="AL764" s="20"/>
      <c r="AM764" s="21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</row>
    <row r="765" spans="1:76" s="3" customFormat="1" ht="13.5" customHeight="1">
      <c r="A765" s="19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20"/>
      <c r="AL765" s="20"/>
      <c r="AM765" s="21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</row>
    <row r="766" spans="1:76" s="3" customFormat="1" ht="13.5" customHeight="1">
      <c r="A766" s="19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20"/>
      <c r="AL766" s="20"/>
      <c r="AM766" s="21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</row>
    <row r="767" spans="1:76" s="3" customFormat="1" ht="13.5" customHeight="1">
      <c r="A767" s="19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20"/>
      <c r="AL767" s="20"/>
      <c r="AM767" s="21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</row>
    <row r="768" spans="1:76" s="3" customFormat="1" ht="13.5" customHeight="1">
      <c r="A768" s="19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20"/>
      <c r="AL768" s="20"/>
      <c r="AM768" s="21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</row>
    <row r="769" spans="1:76" s="3" customFormat="1" ht="13.5" customHeight="1">
      <c r="A769" s="19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20"/>
      <c r="AL769" s="20"/>
      <c r="AM769" s="21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</row>
    <row r="770" spans="1:76" s="3" customFormat="1" ht="13.5" customHeight="1">
      <c r="A770" s="19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20"/>
      <c r="AL770" s="20"/>
      <c r="AM770" s="21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</row>
    <row r="771" spans="1:76" s="3" customFormat="1" ht="13.5" customHeight="1">
      <c r="A771" s="19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20"/>
      <c r="AL771" s="20"/>
      <c r="AM771" s="21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</row>
    <row r="772" spans="1:76" s="3" customFormat="1" ht="13.5" customHeight="1">
      <c r="A772" s="19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20"/>
      <c r="AL772" s="20"/>
      <c r="AM772" s="21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</row>
    <row r="773" spans="1:76" s="3" customFormat="1" ht="13.5" customHeight="1">
      <c r="A773" s="19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20"/>
      <c r="AL773" s="20"/>
      <c r="AM773" s="21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</row>
    <row r="774" spans="1:76" s="3" customFormat="1" ht="13.5" customHeight="1">
      <c r="A774" s="19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20"/>
      <c r="AL774" s="20"/>
      <c r="AM774" s="21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</row>
    <row r="775" spans="1:76" s="3" customFormat="1" ht="13.5" customHeight="1">
      <c r="A775" s="19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20"/>
      <c r="AL775" s="20"/>
      <c r="AM775" s="21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</row>
    <row r="776" spans="1:76" s="3" customFormat="1" ht="13.5" customHeight="1">
      <c r="A776" s="19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20"/>
      <c r="AL776" s="20"/>
      <c r="AM776" s="21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</row>
    <row r="777" spans="1:76" s="3" customFormat="1" ht="13.5" customHeight="1">
      <c r="A777" s="19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20"/>
      <c r="AL777" s="20"/>
      <c r="AM777" s="21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</row>
    <row r="778" spans="1:76" s="3" customFormat="1" ht="13.5" customHeight="1">
      <c r="A778" s="19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20"/>
      <c r="AL778" s="20"/>
      <c r="AM778" s="21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</row>
    <row r="779" spans="1:76" s="3" customFormat="1" ht="13.5" customHeight="1">
      <c r="A779" s="19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20"/>
      <c r="AL779" s="20"/>
      <c r="AM779" s="21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</row>
    <row r="780" spans="1:76" s="3" customFormat="1" ht="13.5" customHeight="1">
      <c r="A780" s="19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20"/>
      <c r="AL780" s="20"/>
      <c r="AM780" s="21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</row>
    <row r="781" spans="1:76" s="3" customFormat="1" ht="13.5" customHeight="1">
      <c r="A781" s="19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20"/>
      <c r="AL781" s="20"/>
      <c r="AM781" s="21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</row>
    <row r="782" spans="1:76" s="3" customFormat="1" ht="13.5" customHeight="1">
      <c r="A782" s="19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20"/>
      <c r="AL782" s="20"/>
      <c r="AM782" s="21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</row>
    <row r="783" spans="1:76" s="3" customFormat="1" ht="13.5" customHeight="1">
      <c r="A783" s="19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20"/>
      <c r="AL783" s="20"/>
      <c r="AM783" s="21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</row>
    <row r="784" spans="1:76" s="3" customFormat="1" ht="13.5" customHeight="1">
      <c r="A784" s="19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20"/>
      <c r="AL784" s="20"/>
      <c r="AM784" s="21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</row>
    <row r="785" spans="1:76" s="3" customFormat="1" ht="13.5" customHeight="1">
      <c r="A785" s="19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20"/>
      <c r="AL785" s="20"/>
      <c r="AM785" s="21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</row>
    <row r="786" spans="1:76" s="3" customFormat="1" ht="13.5" customHeight="1">
      <c r="A786" s="19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20"/>
      <c r="AL786" s="20"/>
      <c r="AM786" s="21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</row>
    <row r="787" spans="1:76" s="3" customFormat="1" ht="13.5" customHeight="1">
      <c r="A787" s="19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20"/>
      <c r="AL787" s="20"/>
      <c r="AM787" s="21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</row>
    <row r="788" spans="1:76" s="3" customFormat="1" ht="13.5" customHeight="1">
      <c r="A788" s="19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20"/>
      <c r="AL788" s="20"/>
      <c r="AM788" s="21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</row>
    <row r="789" spans="1:76" s="3" customFormat="1" ht="13.5" customHeight="1">
      <c r="A789" s="19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20"/>
      <c r="AL789" s="20"/>
      <c r="AM789" s="21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</row>
    <row r="790" spans="1:76" s="3" customFormat="1" ht="13.5" customHeight="1">
      <c r="A790" s="19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20"/>
      <c r="AL790" s="20"/>
      <c r="AM790" s="21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</row>
    <row r="791" spans="1:76" s="3" customFormat="1" ht="13.5" customHeight="1">
      <c r="A791" s="19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20"/>
      <c r="AL791" s="20"/>
      <c r="AM791" s="21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</row>
    <row r="792" spans="1:76" s="3" customFormat="1" ht="13.5" customHeight="1">
      <c r="A792" s="19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20"/>
      <c r="AL792" s="20"/>
      <c r="AM792" s="21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</row>
    <row r="793" spans="1:76" s="3" customFormat="1" ht="13.5" customHeight="1">
      <c r="A793" s="19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20"/>
      <c r="AL793" s="20"/>
      <c r="AM793" s="21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</row>
    <row r="794" spans="1:76" s="3" customFormat="1" ht="13.5" customHeight="1">
      <c r="A794" s="19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20"/>
      <c r="AL794" s="20"/>
      <c r="AM794" s="21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</row>
    <row r="795" spans="1:76" s="3" customFormat="1" ht="13.5" customHeight="1">
      <c r="A795" s="19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20"/>
      <c r="AL795" s="20"/>
      <c r="AM795" s="21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</row>
    <row r="796" spans="1:76" s="3" customFormat="1" ht="13.5" customHeight="1">
      <c r="A796" s="19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20"/>
      <c r="AL796" s="20"/>
      <c r="AM796" s="21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</row>
    <row r="797" spans="1:76" s="3" customFormat="1" ht="13.5" customHeight="1">
      <c r="A797" s="19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20"/>
      <c r="AL797" s="20"/>
      <c r="AM797" s="21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</row>
    <row r="798" spans="1:76" s="3" customFormat="1" ht="13.5" customHeight="1">
      <c r="A798" s="19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20"/>
      <c r="AL798" s="20"/>
      <c r="AM798" s="21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</row>
    <row r="799" spans="1:76" s="3" customFormat="1" ht="13.5" customHeight="1">
      <c r="A799" s="19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20"/>
      <c r="AL799" s="20"/>
      <c r="AM799" s="21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</row>
    <row r="800" spans="1:76" s="3" customFormat="1" ht="13.5" customHeight="1">
      <c r="A800" s="19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20"/>
      <c r="AL800" s="20"/>
      <c r="AM800" s="21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</row>
    <row r="801" spans="1:76" s="3" customFormat="1" ht="13.5" customHeight="1">
      <c r="A801" s="19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20"/>
      <c r="AL801" s="20"/>
      <c r="AM801" s="21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</row>
    <row r="802" spans="1:76" s="3" customFormat="1" ht="13.5" customHeight="1">
      <c r="A802" s="19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20"/>
      <c r="AL802" s="20"/>
      <c r="AM802" s="21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</row>
    <row r="803" spans="1:76" s="3" customFormat="1" ht="13.5" customHeight="1">
      <c r="A803" s="19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20"/>
      <c r="AL803" s="20"/>
      <c r="AM803" s="21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</row>
    <row r="804" spans="1:76" s="3" customFormat="1" ht="13.5" customHeight="1">
      <c r="A804" s="19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20"/>
      <c r="AL804" s="20"/>
      <c r="AM804" s="21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</row>
    <row r="805" spans="1:76" s="3" customFormat="1" ht="13.5" customHeight="1">
      <c r="A805" s="19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20"/>
      <c r="AL805" s="20"/>
      <c r="AM805" s="21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</row>
    <row r="806" spans="1:76" s="3" customFormat="1" ht="13.5" customHeight="1">
      <c r="A806" s="19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20"/>
      <c r="AL806" s="20"/>
      <c r="AM806" s="21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</row>
    <row r="807" spans="1:76" s="3" customFormat="1" ht="13.5" customHeight="1">
      <c r="A807" s="19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20"/>
      <c r="AL807" s="20"/>
      <c r="AM807" s="21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</row>
    <row r="808" spans="1:76" s="3" customFormat="1" ht="13.5" customHeight="1">
      <c r="A808" s="19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20"/>
      <c r="AL808" s="20"/>
      <c r="AM808" s="21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</row>
    <row r="809" spans="1:76" s="3" customFormat="1" ht="13.5" customHeight="1">
      <c r="A809" s="19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20"/>
      <c r="AL809" s="20"/>
      <c r="AM809" s="21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</row>
    <row r="810" spans="1:76" s="3" customFormat="1" ht="13.5" customHeight="1">
      <c r="A810" s="19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20"/>
      <c r="AL810" s="20"/>
      <c r="AM810" s="21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</row>
    <row r="811" spans="1:76" s="3" customFormat="1" ht="13.5" customHeight="1">
      <c r="A811" s="19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20"/>
      <c r="AL811" s="20"/>
      <c r="AM811" s="21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</row>
    <row r="812" spans="1:76" s="3" customFormat="1" ht="13.5" customHeight="1">
      <c r="A812" s="19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20"/>
      <c r="AL812" s="20"/>
      <c r="AM812" s="21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</row>
    <row r="813" spans="1:76" s="3" customFormat="1" ht="13.5" customHeight="1">
      <c r="A813" s="19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20"/>
      <c r="AL813" s="20"/>
      <c r="AM813" s="21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</row>
    <row r="814" spans="1:76" s="3" customFormat="1" ht="13.5" customHeight="1">
      <c r="A814" s="19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20"/>
      <c r="AL814" s="20"/>
      <c r="AM814" s="21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</row>
    <row r="815" spans="1:76" s="3" customFormat="1" ht="13.5" customHeight="1">
      <c r="A815" s="19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20"/>
      <c r="AL815" s="20"/>
      <c r="AM815" s="21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</row>
    <row r="816" spans="1:76" s="3" customFormat="1" ht="13.5" customHeight="1">
      <c r="A816" s="19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20"/>
      <c r="AL816" s="20"/>
      <c r="AM816" s="21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</row>
    <row r="817" spans="1:76" s="3" customFormat="1" ht="13.5" customHeight="1">
      <c r="A817" s="19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20"/>
      <c r="AL817" s="20"/>
      <c r="AM817" s="21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</row>
    <row r="818" spans="1:76" s="3" customFormat="1" ht="13.5" customHeight="1">
      <c r="A818" s="19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20"/>
      <c r="AL818" s="20"/>
      <c r="AM818" s="21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</row>
    <row r="819" spans="1:76" s="3" customFormat="1" ht="13.5" customHeight="1">
      <c r="A819" s="19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20"/>
      <c r="AL819" s="20"/>
      <c r="AM819" s="21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</row>
    <row r="820" spans="1:76" s="3" customFormat="1" ht="13.5" customHeight="1">
      <c r="A820" s="19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20"/>
      <c r="AL820" s="20"/>
      <c r="AM820" s="21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</row>
    <row r="821" spans="1:76" s="3" customFormat="1" ht="13.5" customHeight="1">
      <c r="A821" s="19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20"/>
      <c r="AL821" s="20"/>
      <c r="AM821" s="21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</row>
    <row r="822" spans="1:76" s="3" customFormat="1" ht="13.5" customHeight="1">
      <c r="A822" s="19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20"/>
      <c r="AL822" s="20"/>
      <c r="AM822" s="21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</row>
    <row r="823" spans="1:76" s="3" customFormat="1" ht="13.5" customHeight="1">
      <c r="A823" s="19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20"/>
      <c r="AL823" s="20"/>
      <c r="AM823" s="21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</row>
    <row r="824" spans="1:76" s="3" customFormat="1" ht="13.5" customHeight="1">
      <c r="A824" s="19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20"/>
      <c r="AL824" s="20"/>
      <c r="AM824" s="21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</row>
    <row r="825" spans="1:76" s="3" customFormat="1" ht="13.5" customHeight="1">
      <c r="A825" s="19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20"/>
      <c r="AL825" s="20"/>
      <c r="AM825" s="21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</row>
    <row r="826" spans="1:76" s="3" customFormat="1" ht="13.5" customHeight="1">
      <c r="A826" s="19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20"/>
      <c r="AL826" s="20"/>
      <c r="AM826" s="21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</row>
    <row r="827" spans="1:76" s="3" customFormat="1" ht="13.5" customHeight="1">
      <c r="A827" s="19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20"/>
      <c r="AL827" s="20"/>
      <c r="AM827" s="21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</row>
    <row r="828" spans="1:76" s="3" customFormat="1" ht="13.5" customHeight="1">
      <c r="A828" s="19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20"/>
      <c r="AL828" s="20"/>
      <c r="AM828" s="21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</row>
    <row r="829" spans="1:76" s="3" customFormat="1" ht="13.5" customHeight="1">
      <c r="A829" s="19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20"/>
      <c r="AL829" s="20"/>
      <c r="AM829" s="21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</row>
    <row r="830" spans="1:76" s="3" customFormat="1" ht="13.5" customHeight="1">
      <c r="A830" s="19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20"/>
      <c r="AL830" s="20"/>
      <c r="AM830" s="21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</row>
    <row r="831" spans="1:76" s="3" customFormat="1" ht="13.5" customHeight="1">
      <c r="A831" s="19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20"/>
      <c r="AL831" s="20"/>
      <c r="AM831" s="21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</row>
    <row r="832" spans="1:76" s="3" customFormat="1" ht="13.5" customHeight="1">
      <c r="A832" s="19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20"/>
      <c r="AL832" s="20"/>
      <c r="AM832" s="21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</row>
    <row r="833" spans="1:76" s="3" customFormat="1" ht="13.5" customHeight="1">
      <c r="A833" s="19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20"/>
      <c r="AL833" s="20"/>
      <c r="AM833" s="21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</row>
    <row r="834" spans="1:76" s="3" customFormat="1" ht="13.5" customHeight="1">
      <c r="A834" s="19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20"/>
      <c r="AL834" s="20"/>
      <c r="AM834" s="21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</row>
    <row r="835" spans="1:76" s="3" customFormat="1" ht="13.5" customHeight="1">
      <c r="A835" s="19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20"/>
      <c r="AL835" s="20"/>
      <c r="AM835" s="21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</row>
    <row r="836" spans="1:76" s="3" customFormat="1" ht="14.25">
      <c r="A836" s="19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20"/>
      <c r="AL836" s="20"/>
      <c r="AM836" s="21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</row>
    <row r="837" spans="1:76" s="3" customFormat="1" ht="14.25">
      <c r="A837" s="19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20"/>
      <c r="AL837" s="20"/>
      <c r="AM837" s="21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</row>
    <row r="838" spans="1:76" s="3" customFormat="1" ht="14.25">
      <c r="A838" s="19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20"/>
      <c r="AL838" s="20"/>
      <c r="AM838" s="21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</row>
    <row r="839" spans="1:76" s="3" customFormat="1" ht="14.25">
      <c r="A839" s="19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20"/>
      <c r="AL839" s="20"/>
      <c r="AM839" s="21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</row>
    <row r="840" spans="1:76" s="3" customFormat="1" ht="14.25">
      <c r="A840" s="19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20"/>
      <c r="AL840" s="20"/>
      <c r="AM840" s="21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</row>
    <row r="841" spans="1:76" s="3" customFormat="1" ht="14.25">
      <c r="A841" s="19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20"/>
      <c r="AL841" s="20"/>
      <c r="AM841" s="21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</row>
    <row r="842" spans="1:76" s="3" customFormat="1" ht="14.25">
      <c r="A842" s="19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20"/>
      <c r="AL842" s="20"/>
      <c r="AM842" s="21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</row>
    <row r="843" spans="1:76" s="3" customFormat="1" ht="14.25">
      <c r="A843" s="19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20"/>
      <c r="AL843" s="20"/>
      <c r="AM843" s="21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</row>
    <row r="844" spans="1:76" s="3" customFormat="1" ht="14.25">
      <c r="A844" s="19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20"/>
      <c r="AL844" s="20"/>
      <c r="AM844" s="21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</row>
    <row r="845" spans="1:76" s="3" customFormat="1" ht="14.25">
      <c r="A845" s="19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20"/>
      <c r="AL845" s="20"/>
      <c r="AM845" s="21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</row>
    <row r="846" spans="1:76" s="3" customFormat="1" ht="14.25">
      <c r="A846" s="19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20"/>
      <c r="AL846" s="20"/>
      <c r="AM846" s="21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</row>
    <row r="847" spans="1:76" s="3" customFormat="1" ht="14.25">
      <c r="A847" s="19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20"/>
      <c r="AL847" s="20"/>
      <c r="AM847" s="21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</row>
    <row r="848" spans="1:76" s="3" customFormat="1" ht="14.25">
      <c r="A848" s="19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20"/>
      <c r="AL848" s="20"/>
      <c r="AM848" s="21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</row>
    <row r="849" spans="1:76" s="3" customFormat="1" ht="14.25">
      <c r="A849" s="19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20"/>
      <c r="AL849" s="20"/>
      <c r="AM849" s="21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</row>
    <row r="850" spans="1:76" s="3" customFormat="1" ht="14.25">
      <c r="A850" s="19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20"/>
      <c r="AL850" s="20"/>
      <c r="AM850" s="21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</row>
    <row r="851" spans="1:76" s="3" customFormat="1" ht="14.25">
      <c r="A851" s="19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20"/>
      <c r="AL851" s="20"/>
      <c r="AM851" s="21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</row>
    <row r="852" spans="1:76" s="3" customFormat="1" ht="14.25">
      <c r="A852" s="19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20"/>
      <c r="AL852" s="20"/>
      <c r="AM852" s="21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</row>
    <row r="853" spans="1:76" s="3" customFormat="1" ht="14.25">
      <c r="A853" s="19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20"/>
      <c r="AL853" s="20"/>
      <c r="AM853" s="21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</row>
    <row r="854" spans="1:76" s="3" customFormat="1" ht="14.25">
      <c r="A854" s="19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20"/>
      <c r="AL854" s="20"/>
      <c r="AM854" s="21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</row>
    <row r="855" spans="1:76" s="3" customFormat="1" ht="14.25">
      <c r="A855" s="19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20"/>
      <c r="AL855" s="20"/>
      <c r="AM855" s="21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</row>
    <row r="856" spans="1:76" s="3" customFormat="1" ht="14.25">
      <c r="A856" s="19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20"/>
      <c r="AL856" s="20"/>
      <c r="AM856" s="21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</row>
    <row r="857" spans="1:76" s="3" customFormat="1" ht="14.25">
      <c r="A857" s="19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20"/>
      <c r="AL857" s="20"/>
      <c r="AM857" s="21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</row>
    <row r="858" spans="1:76" s="3" customFormat="1" ht="14.25">
      <c r="A858" s="19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20"/>
      <c r="AL858" s="20"/>
      <c r="AM858" s="21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</row>
    <row r="859" spans="1:76" s="3" customFormat="1" ht="14.25">
      <c r="A859" s="19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20"/>
      <c r="AL859" s="20"/>
      <c r="AM859" s="21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</row>
    <row r="860" spans="1:76" s="3" customFormat="1" ht="14.25">
      <c r="A860" s="19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20"/>
      <c r="AL860" s="20"/>
      <c r="AM860" s="21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</row>
    <row r="861" spans="1:76" s="3" customFormat="1" ht="14.25">
      <c r="A861" s="19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20"/>
      <c r="AL861" s="20"/>
      <c r="AM861" s="21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</row>
    <row r="862" spans="1:76" s="3" customFormat="1" ht="14.25">
      <c r="A862" s="19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20"/>
      <c r="AL862" s="20"/>
      <c r="AM862" s="21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</row>
    <row r="863" spans="1:76" s="3" customFormat="1" ht="14.25">
      <c r="A863" s="19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20"/>
      <c r="AL863" s="20"/>
      <c r="AM863" s="21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</row>
    <row r="864" spans="1:76" s="3" customFormat="1" ht="14.25">
      <c r="A864" s="19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20"/>
      <c r="AL864" s="20"/>
      <c r="AM864" s="21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</row>
    <row r="865" spans="1:76" s="3" customFormat="1" ht="14.25">
      <c r="A865" s="19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20"/>
      <c r="AL865" s="20"/>
      <c r="AM865" s="21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</row>
    <row r="866" spans="1:76" s="3" customFormat="1" ht="14.25">
      <c r="A866" s="19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20"/>
      <c r="AL866" s="20"/>
      <c r="AM866" s="21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</row>
    <row r="867" spans="1:76" s="3" customFormat="1" ht="14.25">
      <c r="A867" s="19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20"/>
      <c r="AL867" s="20"/>
      <c r="AM867" s="21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</row>
    <row r="868" spans="1:76" s="3" customFormat="1" ht="14.25">
      <c r="A868" s="19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20"/>
      <c r="AL868" s="20"/>
      <c r="AM868" s="21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</row>
    <row r="869" spans="1:76" s="3" customFormat="1" ht="14.25">
      <c r="A869" s="19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20"/>
      <c r="AL869" s="20"/>
      <c r="AM869" s="21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</row>
    <row r="870" spans="1:76" s="3" customFormat="1" ht="14.25">
      <c r="A870" s="19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20"/>
      <c r="AL870" s="20"/>
      <c r="AM870" s="21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</row>
    <row r="871" spans="1:76" s="3" customFormat="1" ht="14.25">
      <c r="A871" s="19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20"/>
      <c r="AL871" s="20"/>
      <c r="AM871" s="21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</row>
    <row r="872" spans="1:76" s="3" customFormat="1" ht="14.25">
      <c r="A872" s="19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20"/>
      <c r="AL872" s="20"/>
      <c r="AM872" s="21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</row>
    <row r="873" spans="1:76" s="3" customFormat="1" ht="14.25">
      <c r="A873" s="19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20"/>
      <c r="AL873" s="20"/>
      <c r="AM873" s="21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</row>
    <row r="874" spans="1:76" s="3" customFormat="1" ht="14.25">
      <c r="A874" s="19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20"/>
      <c r="AL874" s="20"/>
      <c r="AM874" s="21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</row>
    <row r="875" spans="1:76" s="3" customFormat="1" ht="14.25">
      <c r="A875" s="19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20"/>
      <c r="AL875" s="20"/>
      <c r="AM875" s="21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</row>
    <row r="876" spans="1:39" s="1" customFormat="1" ht="14.25" hidden="1">
      <c r="A876" s="47"/>
      <c r="AK876" s="52"/>
      <c r="AL876" s="52"/>
      <c r="AM876" s="53"/>
    </row>
    <row r="877" spans="35:66" s="47" customFormat="1" ht="14.25" hidden="1">
      <c r="AI877" s="49"/>
      <c r="AJ877" s="49">
        <v>1</v>
      </c>
      <c r="AK877" s="49">
        <v>2</v>
      </c>
      <c r="AL877" s="50">
        <v>3</v>
      </c>
      <c r="AM877" s="49">
        <v>4</v>
      </c>
      <c r="AN877" s="49">
        <v>5</v>
      </c>
      <c r="AO877" s="49">
        <v>6</v>
      </c>
      <c r="AP877" s="49">
        <v>7</v>
      </c>
      <c r="AQ877" s="49">
        <v>8</v>
      </c>
      <c r="AR877" s="49">
        <v>9</v>
      </c>
      <c r="AS877" s="49">
        <v>10</v>
      </c>
      <c r="AT877" s="49">
        <v>11</v>
      </c>
      <c r="AU877" s="49">
        <v>12</v>
      </c>
      <c r="AV877" s="49">
        <v>13</v>
      </c>
      <c r="AW877" s="49">
        <v>14</v>
      </c>
      <c r="AX877" s="49">
        <v>15</v>
      </c>
      <c r="AY877" s="49">
        <v>16</v>
      </c>
      <c r="AZ877" s="49">
        <v>17</v>
      </c>
      <c r="BA877" s="49">
        <v>18</v>
      </c>
      <c r="BB877" s="49">
        <v>19</v>
      </c>
      <c r="BC877" s="49">
        <v>20</v>
      </c>
      <c r="BD877" s="49">
        <v>21</v>
      </c>
      <c r="BE877" s="49">
        <v>22</v>
      </c>
      <c r="BF877" s="49">
        <v>23</v>
      </c>
      <c r="BG877" s="49">
        <v>24</v>
      </c>
      <c r="BH877" s="49">
        <v>25</v>
      </c>
      <c r="BI877" s="49">
        <v>26</v>
      </c>
      <c r="BJ877" s="49">
        <v>27</v>
      </c>
      <c r="BK877" s="49">
        <v>28</v>
      </c>
      <c r="BL877" s="49">
        <v>29</v>
      </c>
      <c r="BM877" s="49">
        <v>30</v>
      </c>
      <c r="BN877" s="49">
        <v>31</v>
      </c>
    </row>
    <row r="878" spans="1:66" s="47" customFormat="1" ht="12.75" hidden="1">
      <c r="A878" s="49" t="s">
        <v>95</v>
      </c>
      <c r="B878" s="49">
        <v>2020</v>
      </c>
      <c r="C878" s="49">
        <v>1</v>
      </c>
      <c r="D878" s="49">
        <v>2</v>
      </c>
      <c r="E878" s="49">
        <v>3</v>
      </c>
      <c r="F878" s="49">
        <v>4</v>
      </c>
      <c r="G878" s="49">
        <v>5</v>
      </c>
      <c r="H878" s="49">
        <v>6</v>
      </c>
      <c r="I878" s="49">
        <v>7</v>
      </c>
      <c r="J878" s="49">
        <v>8</v>
      </c>
      <c r="K878" s="49">
        <v>9</v>
      </c>
      <c r="L878" s="49">
        <v>10</v>
      </c>
      <c r="M878" s="49">
        <v>11</v>
      </c>
      <c r="N878" s="49">
        <v>12</v>
      </c>
      <c r="O878" s="49">
        <v>13</v>
      </c>
      <c r="P878" s="49">
        <v>14</v>
      </c>
      <c r="Q878" s="49">
        <v>15</v>
      </c>
      <c r="R878" s="49">
        <v>16</v>
      </c>
      <c r="S878" s="49">
        <v>17</v>
      </c>
      <c r="T878" s="49">
        <v>18</v>
      </c>
      <c r="U878" s="49">
        <v>19</v>
      </c>
      <c r="V878" s="49">
        <v>20</v>
      </c>
      <c r="W878" s="49">
        <v>21</v>
      </c>
      <c r="X878" s="49">
        <v>22</v>
      </c>
      <c r="Y878" s="49">
        <v>23</v>
      </c>
      <c r="Z878" s="49">
        <v>24</v>
      </c>
      <c r="AA878" s="49">
        <v>25</v>
      </c>
      <c r="AB878" s="49">
        <v>26</v>
      </c>
      <c r="AC878" s="49">
        <v>27</v>
      </c>
      <c r="AD878" s="49">
        <v>28</v>
      </c>
      <c r="AE878" s="49">
        <v>29</v>
      </c>
      <c r="AF878" s="49">
        <v>30</v>
      </c>
      <c r="AG878" s="49">
        <v>31</v>
      </c>
      <c r="AH878" s="2"/>
      <c r="AI878" s="51" t="s">
        <v>63</v>
      </c>
      <c r="AJ878" s="51" t="s">
        <v>64</v>
      </c>
      <c r="AK878" s="51" t="s">
        <v>65</v>
      </c>
      <c r="AL878" s="51" t="s">
        <v>66</v>
      </c>
      <c r="AM878" s="51" t="s">
        <v>67</v>
      </c>
      <c r="AN878" s="51" t="s">
        <v>68</v>
      </c>
      <c r="AO878" s="51" t="s">
        <v>62</v>
      </c>
      <c r="AP878" s="51" t="s">
        <v>63</v>
      </c>
      <c r="AQ878" s="51" t="s">
        <v>64</v>
      </c>
      <c r="AR878" s="51" t="s">
        <v>65</v>
      </c>
      <c r="AS878" s="51" t="s">
        <v>66</v>
      </c>
      <c r="AT878" s="51" t="s">
        <v>67</v>
      </c>
      <c r="AU878" s="51" t="s">
        <v>68</v>
      </c>
      <c r="AV878" s="51" t="s">
        <v>62</v>
      </c>
      <c r="AW878" s="51" t="s">
        <v>63</v>
      </c>
      <c r="AX878" s="51" t="s">
        <v>64</v>
      </c>
      <c r="AY878" s="51" t="s">
        <v>65</v>
      </c>
      <c r="AZ878" s="51" t="s">
        <v>66</v>
      </c>
      <c r="BA878" s="51" t="s">
        <v>67</v>
      </c>
      <c r="BB878" s="51" t="s">
        <v>68</v>
      </c>
      <c r="BC878" s="51" t="s">
        <v>62</v>
      </c>
      <c r="BD878" s="51" t="s">
        <v>63</v>
      </c>
      <c r="BE878" s="51" t="s">
        <v>64</v>
      </c>
      <c r="BF878" s="51" t="s">
        <v>65</v>
      </c>
      <c r="BG878" s="51" t="s">
        <v>66</v>
      </c>
      <c r="BH878" s="51" t="s">
        <v>67</v>
      </c>
      <c r="BI878" s="51" t="s">
        <v>68</v>
      </c>
      <c r="BJ878" s="51" t="s">
        <v>62</v>
      </c>
      <c r="BK878" s="51" t="s">
        <v>63</v>
      </c>
      <c r="BL878" s="51" t="s">
        <v>64</v>
      </c>
      <c r="BM878" s="51" t="s">
        <v>65</v>
      </c>
      <c r="BN878" s="51"/>
    </row>
    <row r="879" spans="1:66" s="47" customFormat="1" ht="12.75" hidden="1">
      <c r="A879" s="49" t="s">
        <v>96</v>
      </c>
      <c r="B879" s="49">
        <v>2020</v>
      </c>
      <c r="C879" s="49">
        <v>1</v>
      </c>
      <c r="D879" s="49">
        <v>2</v>
      </c>
      <c r="E879" s="49">
        <v>3</v>
      </c>
      <c r="F879" s="49">
        <v>4</v>
      </c>
      <c r="G879" s="49">
        <v>5</v>
      </c>
      <c r="H879" s="49">
        <v>6</v>
      </c>
      <c r="I879" s="49">
        <v>7</v>
      </c>
      <c r="J879" s="49">
        <v>8</v>
      </c>
      <c r="K879" s="49">
        <v>9</v>
      </c>
      <c r="L879" s="49">
        <v>10</v>
      </c>
      <c r="M879" s="49">
        <v>11</v>
      </c>
      <c r="N879" s="49">
        <v>12</v>
      </c>
      <c r="O879" s="49">
        <v>13</v>
      </c>
      <c r="P879" s="49">
        <v>14</v>
      </c>
      <c r="Q879" s="49">
        <v>15</v>
      </c>
      <c r="R879" s="49">
        <v>16</v>
      </c>
      <c r="S879" s="49">
        <v>17</v>
      </c>
      <c r="T879" s="49">
        <v>18</v>
      </c>
      <c r="U879" s="49">
        <v>19</v>
      </c>
      <c r="V879" s="49">
        <v>20</v>
      </c>
      <c r="W879" s="49">
        <v>21</v>
      </c>
      <c r="X879" s="49">
        <v>22</v>
      </c>
      <c r="Y879" s="49">
        <v>23</v>
      </c>
      <c r="Z879" s="49">
        <v>24</v>
      </c>
      <c r="AA879" s="49">
        <v>25</v>
      </c>
      <c r="AB879" s="49">
        <v>26</v>
      </c>
      <c r="AC879" s="49">
        <v>27</v>
      </c>
      <c r="AD879" s="49">
        <v>28</v>
      </c>
      <c r="AE879" s="49">
        <v>29</v>
      </c>
      <c r="AF879" s="49"/>
      <c r="AG879" s="49"/>
      <c r="AH879" s="26"/>
      <c r="AI879" s="51" t="s">
        <v>66</v>
      </c>
      <c r="AJ879" s="51" t="s">
        <v>67</v>
      </c>
      <c r="AK879" s="51" t="s">
        <v>68</v>
      </c>
      <c r="AL879" s="51" t="s">
        <v>62</v>
      </c>
      <c r="AM879" s="51" t="s">
        <v>63</v>
      </c>
      <c r="AN879" s="51" t="s">
        <v>64</v>
      </c>
      <c r="AO879" s="51" t="s">
        <v>65</v>
      </c>
      <c r="AP879" s="51" t="s">
        <v>66</v>
      </c>
      <c r="AQ879" s="51" t="s">
        <v>67</v>
      </c>
      <c r="AR879" s="51" t="s">
        <v>68</v>
      </c>
      <c r="AS879" s="51" t="s">
        <v>62</v>
      </c>
      <c r="AT879" s="51" t="s">
        <v>63</v>
      </c>
      <c r="AU879" s="51" t="s">
        <v>64</v>
      </c>
      <c r="AV879" s="51" t="s">
        <v>65</v>
      </c>
      <c r="AW879" s="51" t="s">
        <v>66</v>
      </c>
      <c r="AX879" s="51" t="s">
        <v>67</v>
      </c>
      <c r="AY879" s="51" t="s">
        <v>68</v>
      </c>
      <c r="AZ879" s="51" t="s">
        <v>62</v>
      </c>
      <c r="BA879" s="51" t="s">
        <v>63</v>
      </c>
      <c r="BB879" s="51" t="s">
        <v>64</v>
      </c>
      <c r="BC879" s="51" t="s">
        <v>65</v>
      </c>
      <c r="BD879" s="51" t="s">
        <v>66</v>
      </c>
      <c r="BE879" s="51" t="s">
        <v>67</v>
      </c>
      <c r="BF879" s="51" t="s">
        <v>68</v>
      </c>
      <c r="BG879" s="51" t="s">
        <v>62</v>
      </c>
      <c r="BH879" s="51" t="s">
        <v>63</v>
      </c>
      <c r="BI879" s="51" t="s">
        <v>64</v>
      </c>
      <c r="BJ879" s="51" t="s">
        <v>65</v>
      </c>
      <c r="BK879" s="51" t="s">
        <v>66</v>
      </c>
      <c r="BL879" s="51"/>
      <c r="BM879" s="51"/>
      <c r="BN879" s="51"/>
    </row>
    <row r="880" spans="1:66" s="47" customFormat="1" ht="12.75" hidden="1">
      <c r="A880" s="49" t="s">
        <v>97</v>
      </c>
      <c r="B880" s="49">
        <v>2020</v>
      </c>
      <c r="C880" s="49">
        <v>1</v>
      </c>
      <c r="D880" s="49">
        <v>2</v>
      </c>
      <c r="E880" s="49">
        <v>3</v>
      </c>
      <c r="F880" s="49">
        <v>4</v>
      </c>
      <c r="G880" s="49">
        <v>5</v>
      </c>
      <c r="H880" s="49">
        <v>6</v>
      </c>
      <c r="I880" s="49">
        <v>7</v>
      </c>
      <c r="J880" s="49">
        <v>8</v>
      </c>
      <c r="K880" s="49">
        <v>9</v>
      </c>
      <c r="L880" s="49">
        <v>10</v>
      </c>
      <c r="M880" s="49">
        <v>11</v>
      </c>
      <c r="N880" s="49">
        <v>12</v>
      </c>
      <c r="O880" s="49">
        <v>13</v>
      </c>
      <c r="P880" s="49">
        <v>14</v>
      </c>
      <c r="Q880" s="49">
        <v>15</v>
      </c>
      <c r="R880" s="49">
        <v>16</v>
      </c>
      <c r="S880" s="49">
        <v>17</v>
      </c>
      <c r="T880" s="49">
        <v>18</v>
      </c>
      <c r="U880" s="49">
        <v>19</v>
      </c>
      <c r="V880" s="49">
        <v>20</v>
      </c>
      <c r="W880" s="49">
        <v>21</v>
      </c>
      <c r="X880" s="49">
        <v>22</v>
      </c>
      <c r="Y880" s="49">
        <v>23</v>
      </c>
      <c r="Z880" s="49">
        <v>24</v>
      </c>
      <c r="AA880" s="49">
        <v>25</v>
      </c>
      <c r="AB880" s="49">
        <v>26</v>
      </c>
      <c r="AC880" s="49">
        <v>27</v>
      </c>
      <c r="AD880" s="49">
        <v>28</v>
      </c>
      <c r="AE880" s="49">
        <v>29</v>
      </c>
      <c r="AF880" s="49">
        <v>30</v>
      </c>
      <c r="AG880" s="49">
        <v>31</v>
      </c>
      <c r="AH880" s="26"/>
      <c r="AI880" s="51" t="s">
        <v>67</v>
      </c>
      <c r="AJ880" s="51" t="s">
        <v>68</v>
      </c>
      <c r="AK880" s="51" t="s">
        <v>62</v>
      </c>
      <c r="AL880" s="51" t="s">
        <v>63</v>
      </c>
      <c r="AM880" s="51" t="s">
        <v>64</v>
      </c>
      <c r="AN880" s="51" t="s">
        <v>65</v>
      </c>
      <c r="AO880" s="51" t="s">
        <v>66</v>
      </c>
      <c r="AP880" s="51" t="s">
        <v>67</v>
      </c>
      <c r="AQ880" s="51" t="s">
        <v>68</v>
      </c>
      <c r="AR880" s="51" t="s">
        <v>62</v>
      </c>
      <c r="AS880" s="51" t="s">
        <v>63</v>
      </c>
      <c r="AT880" s="51" t="s">
        <v>64</v>
      </c>
      <c r="AU880" s="51" t="s">
        <v>65</v>
      </c>
      <c r="AV880" s="51" t="s">
        <v>66</v>
      </c>
      <c r="AW880" s="51" t="s">
        <v>67</v>
      </c>
      <c r="AX880" s="51" t="s">
        <v>68</v>
      </c>
      <c r="AY880" s="51" t="s">
        <v>62</v>
      </c>
      <c r="AZ880" s="51" t="s">
        <v>63</v>
      </c>
      <c r="BA880" s="51" t="s">
        <v>64</v>
      </c>
      <c r="BB880" s="51" t="s">
        <v>65</v>
      </c>
      <c r="BC880" s="51" t="s">
        <v>66</v>
      </c>
      <c r="BD880" s="51" t="s">
        <v>67</v>
      </c>
      <c r="BE880" s="51" t="s">
        <v>68</v>
      </c>
      <c r="BF880" s="51" t="s">
        <v>62</v>
      </c>
      <c r="BG880" s="51" t="s">
        <v>63</v>
      </c>
      <c r="BH880" s="51" t="s">
        <v>64</v>
      </c>
      <c r="BI880" s="51" t="s">
        <v>65</v>
      </c>
      <c r="BJ880" s="51" t="s">
        <v>66</v>
      </c>
      <c r="BK880" s="51" t="s">
        <v>67</v>
      </c>
      <c r="BL880" s="51" t="s">
        <v>68</v>
      </c>
      <c r="BM880" s="51" t="s">
        <v>62</v>
      </c>
      <c r="BN880" s="51"/>
    </row>
    <row r="881" spans="1:66" s="47" customFormat="1" ht="12.75" hidden="1">
      <c r="A881" s="49" t="s">
        <v>98</v>
      </c>
      <c r="B881" s="49">
        <v>2020</v>
      </c>
      <c r="C881" s="49">
        <v>1</v>
      </c>
      <c r="D881" s="49">
        <v>2</v>
      </c>
      <c r="E881" s="49">
        <v>3</v>
      </c>
      <c r="F881" s="49">
        <v>4</v>
      </c>
      <c r="G881" s="49">
        <v>5</v>
      </c>
      <c r="H881" s="49">
        <v>6</v>
      </c>
      <c r="I881" s="49">
        <v>7</v>
      </c>
      <c r="J881" s="49">
        <v>8</v>
      </c>
      <c r="K881" s="49">
        <v>9</v>
      </c>
      <c r="L881" s="49">
        <v>10</v>
      </c>
      <c r="M881" s="49">
        <v>11</v>
      </c>
      <c r="N881" s="49">
        <v>12</v>
      </c>
      <c r="O881" s="49">
        <v>13</v>
      </c>
      <c r="P881" s="49">
        <v>14</v>
      </c>
      <c r="Q881" s="49">
        <v>15</v>
      </c>
      <c r="R881" s="49">
        <v>16</v>
      </c>
      <c r="S881" s="49">
        <v>17</v>
      </c>
      <c r="T881" s="49">
        <v>18</v>
      </c>
      <c r="U881" s="49">
        <v>19</v>
      </c>
      <c r="V881" s="49">
        <v>20</v>
      </c>
      <c r="W881" s="49">
        <v>21</v>
      </c>
      <c r="X881" s="49">
        <v>22</v>
      </c>
      <c r="Y881" s="49">
        <v>23</v>
      </c>
      <c r="Z881" s="49">
        <v>24</v>
      </c>
      <c r="AA881" s="49">
        <v>25</v>
      </c>
      <c r="AB881" s="49">
        <v>26</v>
      </c>
      <c r="AC881" s="49">
        <v>27</v>
      </c>
      <c r="AD881" s="49">
        <v>28</v>
      </c>
      <c r="AE881" s="49">
        <v>29</v>
      </c>
      <c r="AF881" s="49">
        <v>30</v>
      </c>
      <c r="AG881" s="49"/>
      <c r="AH881" s="26"/>
      <c r="AI881" s="51" t="s">
        <v>63</v>
      </c>
      <c r="AJ881" s="51" t="s">
        <v>64</v>
      </c>
      <c r="AK881" s="51" t="s">
        <v>65</v>
      </c>
      <c r="AL881" s="51" t="s">
        <v>66</v>
      </c>
      <c r="AM881" s="51" t="s">
        <v>67</v>
      </c>
      <c r="AN881" s="51" t="s">
        <v>68</v>
      </c>
      <c r="AO881" s="51" t="s">
        <v>62</v>
      </c>
      <c r="AP881" s="51" t="s">
        <v>63</v>
      </c>
      <c r="AQ881" s="51" t="s">
        <v>64</v>
      </c>
      <c r="AR881" s="51" t="s">
        <v>65</v>
      </c>
      <c r="AS881" s="51" t="s">
        <v>66</v>
      </c>
      <c r="AT881" s="51" t="s">
        <v>67</v>
      </c>
      <c r="AU881" s="51" t="s">
        <v>68</v>
      </c>
      <c r="AV881" s="51" t="s">
        <v>62</v>
      </c>
      <c r="AW881" s="51" t="s">
        <v>63</v>
      </c>
      <c r="AX881" s="51" t="s">
        <v>64</v>
      </c>
      <c r="AY881" s="51" t="s">
        <v>65</v>
      </c>
      <c r="AZ881" s="51" t="s">
        <v>66</v>
      </c>
      <c r="BA881" s="51" t="s">
        <v>67</v>
      </c>
      <c r="BB881" s="51" t="s">
        <v>68</v>
      </c>
      <c r="BC881" s="51" t="s">
        <v>62</v>
      </c>
      <c r="BD881" s="51" t="s">
        <v>63</v>
      </c>
      <c r="BE881" s="51" t="s">
        <v>64</v>
      </c>
      <c r="BF881" s="51" t="s">
        <v>65</v>
      </c>
      <c r="BG881" s="51" t="s">
        <v>66</v>
      </c>
      <c r="BH881" s="51" t="s">
        <v>67</v>
      </c>
      <c r="BI881" s="51" t="s">
        <v>68</v>
      </c>
      <c r="BJ881" s="51" t="s">
        <v>62</v>
      </c>
      <c r="BK881" s="51" t="s">
        <v>63</v>
      </c>
      <c r="BL881" s="51" t="s">
        <v>64</v>
      </c>
      <c r="BM881" s="51"/>
      <c r="BN881" s="51"/>
    </row>
    <row r="882" spans="1:65" s="47" customFormat="1" ht="12.75" hidden="1">
      <c r="A882" s="49" t="s">
        <v>99</v>
      </c>
      <c r="B882" s="49">
        <v>2020</v>
      </c>
      <c r="C882" s="49">
        <v>1</v>
      </c>
      <c r="D882" s="49">
        <v>2</v>
      </c>
      <c r="E882" s="49">
        <v>3</v>
      </c>
      <c r="F882" s="49">
        <v>4</v>
      </c>
      <c r="G882" s="49">
        <v>5</v>
      </c>
      <c r="H882" s="49">
        <v>6</v>
      </c>
      <c r="I882" s="49">
        <v>7</v>
      </c>
      <c r="J882" s="49">
        <v>8</v>
      </c>
      <c r="K882" s="49">
        <v>9</v>
      </c>
      <c r="L882" s="49">
        <v>10</v>
      </c>
      <c r="M882" s="49">
        <v>11</v>
      </c>
      <c r="N882" s="49">
        <v>12</v>
      </c>
      <c r="O882" s="49">
        <v>13</v>
      </c>
      <c r="P882" s="49">
        <v>14</v>
      </c>
      <c r="Q882" s="49">
        <v>15</v>
      </c>
      <c r="R882" s="49">
        <v>16</v>
      </c>
      <c r="S882" s="49">
        <v>17</v>
      </c>
      <c r="T882" s="49">
        <v>18</v>
      </c>
      <c r="U882" s="49">
        <v>19</v>
      </c>
      <c r="V882" s="49">
        <v>20</v>
      </c>
      <c r="W882" s="49">
        <v>21</v>
      </c>
      <c r="X882" s="49">
        <v>22</v>
      </c>
      <c r="Y882" s="49">
        <v>23</v>
      </c>
      <c r="Z882" s="49">
        <v>24</v>
      </c>
      <c r="AA882" s="49">
        <v>25</v>
      </c>
      <c r="AB882" s="49">
        <v>26</v>
      </c>
      <c r="AC882" s="49">
        <v>27</v>
      </c>
      <c r="AD882" s="49">
        <v>28</v>
      </c>
      <c r="AE882" s="49">
        <v>29</v>
      </c>
      <c r="AF882" s="49">
        <v>30</v>
      </c>
      <c r="AG882" s="49">
        <v>31</v>
      </c>
      <c r="AH882" s="26"/>
      <c r="AI882" s="51" t="s">
        <v>65</v>
      </c>
      <c r="AJ882" s="51" t="s">
        <v>66</v>
      </c>
      <c r="AK882" s="51" t="s">
        <v>67</v>
      </c>
      <c r="AL882" s="51" t="s">
        <v>68</v>
      </c>
      <c r="AM882" s="51" t="s">
        <v>62</v>
      </c>
      <c r="AN882" s="51" t="s">
        <v>63</v>
      </c>
      <c r="AO882" s="51" t="s">
        <v>64</v>
      </c>
      <c r="AP882" s="51" t="s">
        <v>65</v>
      </c>
      <c r="AQ882" s="51" t="s">
        <v>66</v>
      </c>
      <c r="AR882" s="51" t="s">
        <v>67</v>
      </c>
      <c r="AS882" s="51" t="s">
        <v>68</v>
      </c>
      <c r="AT882" s="51" t="s">
        <v>62</v>
      </c>
      <c r="AU882" s="51" t="s">
        <v>63</v>
      </c>
      <c r="AV882" s="51" t="s">
        <v>64</v>
      </c>
      <c r="AW882" s="51" t="s">
        <v>65</v>
      </c>
      <c r="AX882" s="51" t="s">
        <v>66</v>
      </c>
      <c r="AY882" s="51" t="s">
        <v>67</v>
      </c>
      <c r="AZ882" s="51" t="s">
        <v>68</v>
      </c>
      <c r="BA882" s="51" t="s">
        <v>62</v>
      </c>
      <c r="BB882" s="51" t="s">
        <v>63</v>
      </c>
      <c r="BC882" s="51" t="s">
        <v>64</v>
      </c>
      <c r="BD882" s="51" t="s">
        <v>65</v>
      </c>
      <c r="BE882" s="51" t="s">
        <v>66</v>
      </c>
      <c r="BF882" s="51" t="s">
        <v>67</v>
      </c>
      <c r="BG882" s="51" t="s">
        <v>68</v>
      </c>
      <c r="BH882" s="51" t="s">
        <v>62</v>
      </c>
      <c r="BI882" s="51" t="s">
        <v>63</v>
      </c>
      <c r="BJ882" s="51" t="s">
        <v>64</v>
      </c>
      <c r="BK882" s="51" t="s">
        <v>65</v>
      </c>
      <c r="BL882" s="51" t="s">
        <v>66</v>
      </c>
      <c r="BM882" s="51" t="s">
        <v>67</v>
      </c>
    </row>
    <row r="883" spans="1:65" s="47" customFormat="1" ht="12.75" hidden="1">
      <c r="A883" s="49" t="s">
        <v>100</v>
      </c>
      <c r="B883" s="49">
        <v>2020</v>
      </c>
      <c r="C883" s="49">
        <v>1</v>
      </c>
      <c r="D883" s="49">
        <v>2</v>
      </c>
      <c r="E883" s="49">
        <v>3</v>
      </c>
      <c r="F883" s="49">
        <v>4</v>
      </c>
      <c r="G883" s="49">
        <v>5</v>
      </c>
      <c r="H883" s="49">
        <v>6</v>
      </c>
      <c r="I883" s="49">
        <v>7</v>
      </c>
      <c r="J883" s="49">
        <v>8</v>
      </c>
      <c r="K883" s="49">
        <v>9</v>
      </c>
      <c r="L883" s="49">
        <v>10</v>
      </c>
      <c r="M883" s="49">
        <v>11</v>
      </c>
      <c r="N883" s="49">
        <v>12</v>
      </c>
      <c r="O883" s="49">
        <v>13</v>
      </c>
      <c r="P883" s="49">
        <v>14</v>
      </c>
      <c r="Q883" s="49">
        <v>15</v>
      </c>
      <c r="R883" s="49">
        <v>16</v>
      </c>
      <c r="S883" s="49">
        <v>17</v>
      </c>
      <c r="T883" s="49">
        <v>18</v>
      </c>
      <c r="U883" s="49">
        <v>19</v>
      </c>
      <c r="V883" s="49">
        <v>20</v>
      </c>
      <c r="W883" s="49">
        <v>21</v>
      </c>
      <c r="X883" s="49">
        <v>22</v>
      </c>
      <c r="Y883" s="49">
        <v>23</v>
      </c>
      <c r="Z883" s="49">
        <v>24</v>
      </c>
      <c r="AA883" s="49">
        <v>25</v>
      </c>
      <c r="AB883" s="49">
        <v>26</v>
      </c>
      <c r="AC883" s="49">
        <v>27</v>
      </c>
      <c r="AD883" s="49">
        <v>28</v>
      </c>
      <c r="AE883" s="49">
        <v>29</v>
      </c>
      <c r="AF883" s="49">
        <v>30</v>
      </c>
      <c r="AG883" s="49"/>
      <c r="AH883" s="26"/>
      <c r="AI883" s="51" t="s">
        <v>68</v>
      </c>
      <c r="AJ883" s="51" t="s">
        <v>62</v>
      </c>
      <c r="AK883" s="51" t="s">
        <v>63</v>
      </c>
      <c r="AL883" s="51" t="s">
        <v>64</v>
      </c>
      <c r="AM883" s="51" t="s">
        <v>65</v>
      </c>
      <c r="AN883" s="51" t="s">
        <v>66</v>
      </c>
      <c r="AO883" s="51" t="s">
        <v>67</v>
      </c>
      <c r="AP883" s="51" t="s">
        <v>68</v>
      </c>
      <c r="AQ883" s="51" t="s">
        <v>62</v>
      </c>
      <c r="AR883" s="51" t="s">
        <v>63</v>
      </c>
      <c r="AS883" s="51" t="s">
        <v>64</v>
      </c>
      <c r="AT883" s="51" t="s">
        <v>65</v>
      </c>
      <c r="AU883" s="51" t="s">
        <v>66</v>
      </c>
      <c r="AV883" s="51" t="s">
        <v>67</v>
      </c>
      <c r="AW883" s="51" t="s">
        <v>68</v>
      </c>
      <c r="AX883" s="51" t="s">
        <v>62</v>
      </c>
      <c r="AY883" s="51" t="s">
        <v>63</v>
      </c>
      <c r="AZ883" s="51" t="s">
        <v>64</v>
      </c>
      <c r="BA883" s="51" t="s">
        <v>65</v>
      </c>
      <c r="BB883" s="51" t="s">
        <v>66</v>
      </c>
      <c r="BC883" s="51" t="s">
        <v>67</v>
      </c>
      <c r="BD883" s="51" t="s">
        <v>68</v>
      </c>
      <c r="BE883" s="51" t="s">
        <v>62</v>
      </c>
      <c r="BF883" s="51" t="s">
        <v>63</v>
      </c>
      <c r="BG883" s="51" t="s">
        <v>64</v>
      </c>
      <c r="BH883" s="51" t="s">
        <v>65</v>
      </c>
      <c r="BI883" s="51" t="s">
        <v>66</v>
      </c>
      <c r="BJ883" s="51" t="s">
        <v>67</v>
      </c>
      <c r="BK883" s="51" t="s">
        <v>68</v>
      </c>
      <c r="BL883" s="51" t="s">
        <v>62</v>
      </c>
      <c r="BM883" s="51"/>
    </row>
    <row r="884" spans="1:65" s="47" customFormat="1" ht="12.75" hidden="1">
      <c r="A884" s="49" t="s">
        <v>101</v>
      </c>
      <c r="B884" s="49">
        <v>2020</v>
      </c>
      <c r="C884" s="49">
        <v>1</v>
      </c>
      <c r="D884" s="49">
        <v>2</v>
      </c>
      <c r="E884" s="49">
        <v>3</v>
      </c>
      <c r="F884" s="49">
        <v>4</v>
      </c>
      <c r="G884" s="49">
        <v>5</v>
      </c>
      <c r="H884" s="49">
        <v>6</v>
      </c>
      <c r="I884" s="49">
        <v>7</v>
      </c>
      <c r="J884" s="49">
        <v>8</v>
      </c>
      <c r="K884" s="49">
        <v>9</v>
      </c>
      <c r="L884" s="49">
        <v>10</v>
      </c>
      <c r="M884" s="49">
        <v>11</v>
      </c>
      <c r="N884" s="49">
        <v>12</v>
      </c>
      <c r="O884" s="49">
        <v>13</v>
      </c>
      <c r="P884" s="49">
        <v>14</v>
      </c>
      <c r="Q884" s="49">
        <v>15</v>
      </c>
      <c r="R884" s="49">
        <v>16</v>
      </c>
      <c r="S884" s="49">
        <v>17</v>
      </c>
      <c r="T884" s="49">
        <v>18</v>
      </c>
      <c r="U884" s="49">
        <v>19</v>
      </c>
      <c r="V884" s="49">
        <v>20</v>
      </c>
      <c r="W884" s="49">
        <v>21</v>
      </c>
      <c r="X884" s="49">
        <v>22</v>
      </c>
      <c r="Y884" s="49">
        <v>23</v>
      </c>
      <c r="Z884" s="49">
        <v>24</v>
      </c>
      <c r="AA884" s="49">
        <v>25</v>
      </c>
      <c r="AB884" s="49">
        <v>26</v>
      </c>
      <c r="AC884" s="49">
        <v>27</v>
      </c>
      <c r="AD884" s="49">
        <v>28</v>
      </c>
      <c r="AE884" s="49">
        <v>29</v>
      </c>
      <c r="AF884" s="49">
        <v>30</v>
      </c>
      <c r="AG884" s="49">
        <v>31</v>
      </c>
      <c r="AH884" s="26"/>
      <c r="AI884" s="51" t="s">
        <v>63</v>
      </c>
      <c r="AJ884" s="51" t="s">
        <v>64</v>
      </c>
      <c r="AK884" s="51" t="s">
        <v>65</v>
      </c>
      <c r="AL884" s="51" t="s">
        <v>66</v>
      </c>
      <c r="AM884" s="51" t="s">
        <v>67</v>
      </c>
      <c r="AN884" s="51" t="s">
        <v>68</v>
      </c>
      <c r="AO884" s="51" t="s">
        <v>62</v>
      </c>
      <c r="AP884" s="51" t="s">
        <v>63</v>
      </c>
      <c r="AQ884" s="51" t="s">
        <v>64</v>
      </c>
      <c r="AR884" s="51" t="s">
        <v>65</v>
      </c>
      <c r="AS884" s="51" t="s">
        <v>66</v>
      </c>
      <c r="AT884" s="51" t="s">
        <v>67</v>
      </c>
      <c r="AU884" s="51" t="s">
        <v>68</v>
      </c>
      <c r="AV884" s="51" t="s">
        <v>62</v>
      </c>
      <c r="AW884" s="51" t="s">
        <v>63</v>
      </c>
      <c r="AX884" s="51" t="s">
        <v>64</v>
      </c>
      <c r="AY884" s="51" t="s">
        <v>65</v>
      </c>
      <c r="AZ884" s="51" t="s">
        <v>66</v>
      </c>
      <c r="BA884" s="51" t="s">
        <v>67</v>
      </c>
      <c r="BB884" s="51" t="s">
        <v>68</v>
      </c>
      <c r="BC884" s="51" t="s">
        <v>62</v>
      </c>
      <c r="BD884" s="51" t="s">
        <v>63</v>
      </c>
      <c r="BE884" s="51" t="s">
        <v>64</v>
      </c>
      <c r="BF884" s="51" t="s">
        <v>65</v>
      </c>
      <c r="BG884" s="51" t="s">
        <v>66</v>
      </c>
      <c r="BH884" s="51" t="s">
        <v>67</v>
      </c>
      <c r="BI884" s="51" t="s">
        <v>68</v>
      </c>
      <c r="BJ884" s="51" t="s">
        <v>62</v>
      </c>
      <c r="BK884" s="51" t="s">
        <v>63</v>
      </c>
      <c r="BL884" s="51" t="s">
        <v>64</v>
      </c>
      <c r="BM884" s="51" t="s">
        <v>65</v>
      </c>
    </row>
    <row r="885" spans="1:65" s="47" customFormat="1" ht="12.75" hidden="1">
      <c r="A885" s="49" t="s">
        <v>102</v>
      </c>
      <c r="B885" s="49">
        <v>2020</v>
      </c>
      <c r="C885" s="49">
        <v>1</v>
      </c>
      <c r="D885" s="49">
        <v>2</v>
      </c>
      <c r="E885" s="49">
        <v>3</v>
      </c>
      <c r="F885" s="49">
        <v>4</v>
      </c>
      <c r="G885" s="49">
        <v>5</v>
      </c>
      <c r="H885" s="49">
        <v>6</v>
      </c>
      <c r="I885" s="49">
        <v>7</v>
      </c>
      <c r="J885" s="49">
        <v>8</v>
      </c>
      <c r="K885" s="49">
        <v>9</v>
      </c>
      <c r="L885" s="49">
        <v>10</v>
      </c>
      <c r="M885" s="49">
        <v>11</v>
      </c>
      <c r="N885" s="49">
        <v>12</v>
      </c>
      <c r="O885" s="49">
        <v>13</v>
      </c>
      <c r="P885" s="49">
        <v>14</v>
      </c>
      <c r="Q885" s="49">
        <v>15</v>
      </c>
      <c r="R885" s="49">
        <v>16</v>
      </c>
      <c r="S885" s="49">
        <v>17</v>
      </c>
      <c r="T885" s="49">
        <v>18</v>
      </c>
      <c r="U885" s="49">
        <v>19</v>
      </c>
      <c r="V885" s="49">
        <v>20</v>
      </c>
      <c r="W885" s="49">
        <v>21</v>
      </c>
      <c r="X885" s="49">
        <v>22</v>
      </c>
      <c r="Y885" s="49">
        <v>23</v>
      </c>
      <c r="Z885" s="49">
        <v>24</v>
      </c>
      <c r="AA885" s="49">
        <v>25</v>
      </c>
      <c r="AB885" s="49">
        <v>26</v>
      </c>
      <c r="AC885" s="49">
        <v>27</v>
      </c>
      <c r="AD885" s="49">
        <v>28</v>
      </c>
      <c r="AE885" s="49">
        <v>29</v>
      </c>
      <c r="AF885" s="49">
        <v>30</v>
      </c>
      <c r="AG885" s="49">
        <v>31</v>
      </c>
      <c r="AH885" s="26"/>
      <c r="AI885" s="51" t="s">
        <v>66</v>
      </c>
      <c r="AJ885" s="51" t="s">
        <v>67</v>
      </c>
      <c r="AK885" s="51" t="s">
        <v>68</v>
      </c>
      <c r="AL885" s="51" t="s">
        <v>62</v>
      </c>
      <c r="AM885" s="51" t="s">
        <v>63</v>
      </c>
      <c r="AN885" s="51" t="s">
        <v>64</v>
      </c>
      <c r="AO885" s="51" t="s">
        <v>65</v>
      </c>
      <c r="AP885" s="51" t="s">
        <v>66</v>
      </c>
      <c r="AQ885" s="51" t="s">
        <v>67</v>
      </c>
      <c r="AR885" s="51" t="s">
        <v>68</v>
      </c>
      <c r="AS885" s="51" t="s">
        <v>62</v>
      </c>
      <c r="AT885" s="51" t="s">
        <v>63</v>
      </c>
      <c r="AU885" s="51" t="s">
        <v>64</v>
      </c>
      <c r="AV885" s="51" t="s">
        <v>65</v>
      </c>
      <c r="AW885" s="51" t="s">
        <v>66</v>
      </c>
      <c r="AX885" s="51" t="s">
        <v>67</v>
      </c>
      <c r="AY885" s="51" t="s">
        <v>68</v>
      </c>
      <c r="AZ885" s="51" t="s">
        <v>62</v>
      </c>
      <c r="BA885" s="51" t="s">
        <v>63</v>
      </c>
      <c r="BB885" s="51" t="s">
        <v>64</v>
      </c>
      <c r="BC885" s="51" t="s">
        <v>65</v>
      </c>
      <c r="BD885" s="51" t="s">
        <v>66</v>
      </c>
      <c r="BE885" s="51" t="s">
        <v>67</v>
      </c>
      <c r="BF885" s="51" t="s">
        <v>68</v>
      </c>
      <c r="BG885" s="51" t="s">
        <v>62</v>
      </c>
      <c r="BH885" s="51" t="s">
        <v>63</v>
      </c>
      <c r="BI885" s="51" t="s">
        <v>64</v>
      </c>
      <c r="BJ885" s="51" t="s">
        <v>65</v>
      </c>
      <c r="BK885" s="51" t="s">
        <v>66</v>
      </c>
      <c r="BL885" s="51" t="s">
        <v>67</v>
      </c>
      <c r="BM885" s="51" t="s">
        <v>68</v>
      </c>
    </row>
    <row r="886" spans="1:65" s="47" customFormat="1" ht="12.75" hidden="1">
      <c r="A886" s="49" t="s">
        <v>103</v>
      </c>
      <c r="B886" s="49">
        <v>2020</v>
      </c>
      <c r="C886" s="49">
        <v>1</v>
      </c>
      <c r="D886" s="49">
        <v>2</v>
      </c>
      <c r="E886" s="49">
        <v>3</v>
      </c>
      <c r="F886" s="49">
        <v>4</v>
      </c>
      <c r="G886" s="49">
        <v>5</v>
      </c>
      <c r="H886" s="49">
        <v>6</v>
      </c>
      <c r="I886" s="49">
        <v>7</v>
      </c>
      <c r="J886" s="49">
        <v>8</v>
      </c>
      <c r="K886" s="49">
        <v>9</v>
      </c>
      <c r="L886" s="49">
        <v>10</v>
      </c>
      <c r="M886" s="49">
        <v>11</v>
      </c>
      <c r="N886" s="49">
        <v>12</v>
      </c>
      <c r="O886" s="49">
        <v>13</v>
      </c>
      <c r="P886" s="49">
        <v>14</v>
      </c>
      <c r="Q886" s="49">
        <v>15</v>
      </c>
      <c r="R886" s="49">
        <v>16</v>
      </c>
      <c r="S886" s="49">
        <v>17</v>
      </c>
      <c r="T886" s="49">
        <v>18</v>
      </c>
      <c r="U886" s="49">
        <v>19</v>
      </c>
      <c r="V886" s="49">
        <v>20</v>
      </c>
      <c r="W886" s="49">
        <v>21</v>
      </c>
      <c r="X886" s="49">
        <v>22</v>
      </c>
      <c r="Y886" s="49">
        <v>23</v>
      </c>
      <c r="Z886" s="49">
        <v>24</v>
      </c>
      <c r="AA886" s="49">
        <v>25</v>
      </c>
      <c r="AB886" s="49">
        <v>26</v>
      </c>
      <c r="AC886" s="49">
        <v>27</v>
      </c>
      <c r="AD886" s="49">
        <v>28</v>
      </c>
      <c r="AE886" s="49">
        <v>29</v>
      </c>
      <c r="AF886" s="49">
        <v>30</v>
      </c>
      <c r="AG886" s="49"/>
      <c r="AH886" s="26"/>
      <c r="AI886" s="51" t="s">
        <v>62</v>
      </c>
      <c r="AJ886" s="51" t="s">
        <v>63</v>
      </c>
      <c r="AK886" s="51" t="s">
        <v>64</v>
      </c>
      <c r="AL886" s="51" t="s">
        <v>65</v>
      </c>
      <c r="AM886" s="51" t="s">
        <v>66</v>
      </c>
      <c r="AN886" s="51" t="s">
        <v>67</v>
      </c>
      <c r="AO886" s="51" t="s">
        <v>68</v>
      </c>
      <c r="AP886" s="51" t="s">
        <v>62</v>
      </c>
      <c r="AQ886" s="51" t="s">
        <v>63</v>
      </c>
      <c r="AR886" s="51" t="s">
        <v>64</v>
      </c>
      <c r="AS886" s="51" t="s">
        <v>65</v>
      </c>
      <c r="AT886" s="51" t="s">
        <v>66</v>
      </c>
      <c r="AU886" s="51" t="s">
        <v>67</v>
      </c>
      <c r="AV886" s="51" t="s">
        <v>68</v>
      </c>
      <c r="AW886" s="51" t="s">
        <v>62</v>
      </c>
      <c r="AX886" s="51" t="s">
        <v>63</v>
      </c>
      <c r="AY886" s="51" t="s">
        <v>64</v>
      </c>
      <c r="AZ886" s="51" t="s">
        <v>65</v>
      </c>
      <c r="BA886" s="51" t="s">
        <v>66</v>
      </c>
      <c r="BB886" s="51" t="s">
        <v>67</v>
      </c>
      <c r="BC886" s="51" t="s">
        <v>68</v>
      </c>
      <c r="BD886" s="51" t="s">
        <v>62</v>
      </c>
      <c r="BE886" s="51" t="s">
        <v>63</v>
      </c>
      <c r="BF886" s="51" t="s">
        <v>64</v>
      </c>
      <c r="BG886" s="51" t="s">
        <v>65</v>
      </c>
      <c r="BH886" s="51" t="s">
        <v>66</v>
      </c>
      <c r="BI886" s="51" t="s">
        <v>67</v>
      </c>
      <c r="BJ886" s="51" t="s">
        <v>68</v>
      </c>
      <c r="BK886" s="51" t="s">
        <v>62</v>
      </c>
      <c r="BL886" s="51" t="s">
        <v>63</v>
      </c>
      <c r="BM886" s="51"/>
    </row>
    <row r="887" spans="1:65" s="47" customFormat="1" ht="12.75" hidden="1">
      <c r="A887" s="49" t="s">
        <v>104</v>
      </c>
      <c r="B887" s="49">
        <v>2020</v>
      </c>
      <c r="C887" s="49">
        <v>1</v>
      </c>
      <c r="D887" s="49">
        <v>2</v>
      </c>
      <c r="E887" s="49">
        <v>3</v>
      </c>
      <c r="F887" s="49">
        <v>4</v>
      </c>
      <c r="G887" s="49">
        <v>5</v>
      </c>
      <c r="H887" s="49">
        <v>6</v>
      </c>
      <c r="I887" s="49">
        <v>7</v>
      </c>
      <c r="J887" s="49">
        <v>8</v>
      </c>
      <c r="K887" s="49">
        <v>9</v>
      </c>
      <c r="L887" s="49">
        <v>10</v>
      </c>
      <c r="M887" s="49">
        <v>11</v>
      </c>
      <c r="N887" s="49">
        <v>12</v>
      </c>
      <c r="O887" s="49">
        <v>13</v>
      </c>
      <c r="P887" s="49">
        <v>14</v>
      </c>
      <c r="Q887" s="49">
        <v>15</v>
      </c>
      <c r="R887" s="49">
        <v>16</v>
      </c>
      <c r="S887" s="49">
        <v>17</v>
      </c>
      <c r="T887" s="49">
        <v>18</v>
      </c>
      <c r="U887" s="49">
        <v>19</v>
      </c>
      <c r="V887" s="49">
        <v>20</v>
      </c>
      <c r="W887" s="49">
        <v>21</v>
      </c>
      <c r="X887" s="49">
        <v>22</v>
      </c>
      <c r="Y887" s="49">
        <v>23</v>
      </c>
      <c r="Z887" s="49">
        <v>24</v>
      </c>
      <c r="AA887" s="49">
        <v>25</v>
      </c>
      <c r="AB887" s="49">
        <v>26</v>
      </c>
      <c r="AC887" s="49">
        <v>27</v>
      </c>
      <c r="AD887" s="49">
        <v>28</v>
      </c>
      <c r="AE887" s="49">
        <v>29</v>
      </c>
      <c r="AF887" s="49">
        <v>30</v>
      </c>
      <c r="AG887" s="49">
        <v>31</v>
      </c>
      <c r="AH887" s="26"/>
      <c r="AI887" s="51" t="s">
        <v>64</v>
      </c>
      <c r="AJ887" s="51" t="s">
        <v>65</v>
      </c>
      <c r="AK887" s="51" t="s">
        <v>66</v>
      </c>
      <c r="AL887" s="51" t="s">
        <v>67</v>
      </c>
      <c r="AM887" s="51" t="s">
        <v>68</v>
      </c>
      <c r="AN887" s="51" t="s">
        <v>62</v>
      </c>
      <c r="AO887" s="51" t="s">
        <v>63</v>
      </c>
      <c r="AP887" s="51" t="s">
        <v>64</v>
      </c>
      <c r="AQ887" s="51" t="s">
        <v>65</v>
      </c>
      <c r="AR887" s="51" t="s">
        <v>66</v>
      </c>
      <c r="AS887" s="51" t="s">
        <v>67</v>
      </c>
      <c r="AT887" s="51" t="s">
        <v>68</v>
      </c>
      <c r="AU887" s="51" t="s">
        <v>62</v>
      </c>
      <c r="AV887" s="51" t="s">
        <v>63</v>
      </c>
      <c r="AW887" s="51" t="s">
        <v>64</v>
      </c>
      <c r="AX887" s="51" t="s">
        <v>65</v>
      </c>
      <c r="AY887" s="51" t="s">
        <v>66</v>
      </c>
      <c r="AZ887" s="51" t="s">
        <v>67</v>
      </c>
      <c r="BA887" s="51" t="s">
        <v>68</v>
      </c>
      <c r="BB887" s="51" t="s">
        <v>62</v>
      </c>
      <c r="BC887" s="51" t="s">
        <v>63</v>
      </c>
      <c r="BD887" s="51" t="s">
        <v>64</v>
      </c>
      <c r="BE887" s="51" t="s">
        <v>65</v>
      </c>
      <c r="BF887" s="51" t="s">
        <v>66</v>
      </c>
      <c r="BG887" s="51" t="s">
        <v>67</v>
      </c>
      <c r="BH887" s="51" t="s">
        <v>68</v>
      </c>
      <c r="BI887" s="51" t="s">
        <v>62</v>
      </c>
      <c r="BJ887" s="51" t="s">
        <v>63</v>
      </c>
      <c r="BK887" s="51" t="s">
        <v>64</v>
      </c>
      <c r="BL887" s="51" t="s">
        <v>65</v>
      </c>
      <c r="BM887" s="51" t="s">
        <v>66</v>
      </c>
    </row>
    <row r="888" spans="1:65" s="47" customFormat="1" ht="12.75" hidden="1">
      <c r="A888" s="49" t="s">
        <v>105</v>
      </c>
      <c r="B888" s="49">
        <v>2020</v>
      </c>
      <c r="C888" s="49">
        <v>1</v>
      </c>
      <c r="D888" s="49">
        <v>2</v>
      </c>
      <c r="E888" s="49">
        <v>3</v>
      </c>
      <c r="F888" s="49">
        <v>4</v>
      </c>
      <c r="G888" s="49">
        <v>5</v>
      </c>
      <c r="H888" s="49">
        <v>6</v>
      </c>
      <c r="I888" s="49">
        <v>7</v>
      </c>
      <c r="J888" s="49">
        <v>8</v>
      </c>
      <c r="K888" s="49">
        <v>9</v>
      </c>
      <c r="L888" s="49">
        <v>10</v>
      </c>
      <c r="M888" s="49">
        <v>11</v>
      </c>
      <c r="N888" s="49">
        <v>12</v>
      </c>
      <c r="O888" s="49">
        <v>13</v>
      </c>
      <c r="P888" s="49">
        <v>14</v>
      </c>
      <c r="Q888" s="49">
        <v>15</v>
      </c>
      <c r="R888" s="49">
        <v>16</v>
      </c>
      <c r="S888" s="49">
        <v>17</v>
      </c>
      <c r="T888" s="49">
        <v>18</v>
      </c>
      <c r="U888" s="49">
        <v>19</v>
      </c>
      <c r="V888" s="49">
        <v>20</v>
      </c>
      <c r="W888" s="49">
        <v>21</v>
      </c>
      <c r="X888" s="49">
        <v>22</v>
      </c>
      <c r="Y888" s="49">
        <v>23</v>
      </c>
      <c r="Z888" s="49">
        <v>24</v>
      </c>
      <c r="AA888" s="49">
        <v>25</v>
      </c>
      <c r="AB888" s="49">
        <v>26</v>
      </c>
      <c r="AC888" s="49">
        <v>27</v>
      </c>
      <c r="AD888" s="49">
        <v>28</v>
      </c>
      <c r="AE888" s="49">
        <v>29</v>
      </c>
      <c r="AF888" s="49">
        <v>30</v>
      </c>
      <c r="AG888" s="49"/>
      <c r="AH888" s="26"/>
      <c r="AI888" s="51" t="s">
        <v>67</v>
      </c>
      <c r="AJ888" s="51" t="s">
        <v>68</v>
      </c>
      <c r="AK888" s="51" t="s">
        <v>62</v>
      </c>
      <c r="AL888" s="51" t="s">
        <v>63</v>
      </c>
      <c r="AM888" s="51" t="s">
        <v>64</v>
      </c>
      <c r="AN888" s="51" t="s">
        <v>65</v>
      </c>
      <c r="AO888" s="51" t="s">
        <v>66</v>
      </c>
      <c r="AP888" s="51" t="s">
        <v>67</v>
      </c>
      <c r="AQ888" s="51" t="s">
        <v>68</v>
      </c>
      <c r="AR888" s="51" t="s">
        <v>62</v>
      </c>
      <c r="AS888" s="51" t="s">
        <v>63</v>
      </c>
      <c r="AT888" s="51" t="s">
        <v>64</v>
      </c>
      <c r="AU888" s="51" t="s">
        <v>65</v>
      </c>
      <c r="AV888" s="51" t="s">
        <v>66</v>
      </c>
      <c r="AW888" s="51" t="s">
        <v>67</v>
      </c>
      <c r="AX888" s="51" t="s">
        <v>68</v>
      </c>
      <c r="AY888" s="51" t="s">
        <v>62</v>
      </c>
      <c r="AZ888" s="51" t="s">
        <v>63</v>
      </c>
      <c r="BA888" s="51" t="s">
        <v>64</v>
      </c>
      <c r="BB888" s="51" t="s">
        <v>65</v>
      </c>
      <c r="BC888" s="51" t="s">
        <v>66</v>
      </c>
      <c r="BD888" s="51" t="s">
        <v>67</v>
      </c>
      <c r="BE888" s="51" t="s">
        <v>68</v>
      </c>
      <c r="BF888" s="51" t="s">
        <v>62</v>
      </c>
      <c r="BG888" s="51" t="s">
        <v>63</v>
      </c>
      <c r="BH888" s="51" t="s">
        <v>64</v>
      </c>
      <c r="BI888" s="51" t="s">
        <v>65</v>
      </c>
      <c r="BJ888" s="51" t="s">
        <v>66</v>
      </c>
      <c r="BK888" s="51" t="s">
        <v>67</v>
      </c>
      <c r="BL888" s="51" t="s">
        <v>68</v>
      </c>
      <c r="BM888" s="51"/>
    </row>
    <row r="889" spans="1:65" s="47" customFormat="1" ht="12.75" hidden="1">
      <c r="A889" s="49" t="s">
        <v>106</v>
      </c>
      <c r="B889" s="49">
        <v>2020</v>
      </c>
      <c r="C889" s="49">
        <v>1</v>
      </c>
      <c r="D889" s="49">
        <v>2</v>
      </c>
      <c r="E889" s="49">
        <v>3</v>
      </c>
      <c r="F889" s="49">
        <v>4</v>
      </c>
      <c r="G889" s="49">
        <v>5</v>
      </c>
      <c r="H889" s="49">
        <v>6</v>
      </c>
      <c r="I889" s="49">
        <v>7</v>
      </c>
      <c r="J889" s="49">
        <v>8</v>
      </c>
      <c r="K889" s="49">
        <v>9</v>
      </c>
      <c r="L889" s="49">
        <v>10</v>
      </c>
      <c r="M889" s="49">
        <v>11</v>
      </c>
      <c r="N889" s="49">
        <v>12</v>
      </c>
      <c r="O889" s="49">
        <v>13</v>
      </c>
      <c r="P889" s="49">
        <v>14</v>
      </c>
      <c r="Q889" s="49">
        <v>15</v>
      </c>
      <c r="R889" s="49">
        <v>16</v>
      </c>
      <c r="S889" s="49">
        <v>17</v>
      </c>
      <c r="T889" s="49">
        <v>18</v>
      </c>
      <c r="U889" s="49">
        <v>19</v>
      </c>
      <c r="V889" s="49">
        <v>20</v>
      </c>
      <c r="W889" s="49">
        <v>21</v>
      </c>
      <c r="X889" s="49">
        <v>22</v>
      </c>
      <c r="Y889" s="49">
        <v>23</v>
      </c>
      <c r="Z889" s="49">
        <v>24</v>
      </c>
      <c r="AA889" s="49">
        <v>25</v>
      </c>
      <c r="AB889" s="49">
        <v>26</v>
      </c>
      <c r="AC889" s="49">
        <v>27</v>
      </c>
      <c r="AD889" s="49">
        <v>28</v>
      </c>
      <c r="AE889" s="49">
        <v>29</v>
      </c>
      <c r="AF889" s="49">
        <v>30</v>
      </c>
      <c r="AG889" s="49">
        <v>31</v>
      </c>
      <c r="AH889" s="26"/>
      <c r="AI889" s="51" t="s">
        <v>62</v>
      </c>
      <c r="AJ889" s="51" t="s">
        <v>63</v>
      </c>
      <c r="AK889" s="51" t="s">
        <v>64</v>
      </c>
      <c r="AL889" s="51" t="s">
        <v>65</v>
      </c>
      <c r="AM889" s="51" t="s">
        <v>66</v>
      </c>
      <c r="AN889" s="51" t="s">
        <v>67</v>
      </c>
      <c r="AO889" s="51" t="s">
        <v>68</v>
      </c>
      <c r="AP889" s="51" t="s">
        <v>62</v>
      </c>
      <c r="AQ889" s="51" t="s">
        <v>63</v>
      </c>
      <c r="AR889" s="51" t="s">
        <v>64</v>
      </c>
      <c r="AS889" s="51" t="s">
        <v>65</v>
      </c>
      <c r="AT889" s="51" t="s">
        <v>66</v>
      </c>
      <c r="AU889" s="51" t="s">
        <v>67</v>
      </c>
      <c r="AV889" s="51" t="s">
        <v>68</v>
      </c>
      <c r="AW889" s="51" t="s">
        <v>62</v>
      </c>
      <c r="AX889" s="51" t="s">
        <v>63</v>
      </c>
      <c r="AY889" s="51" t="s">
        <v>64</v>
      </c>
      <c r="AZ889" s="51" t="s">
        <v>65</v>
      </c>
      <c r="BA889" s="51" t="s">
        <v>66</v>
      </c>
      <c r="BB889" s="51" t="s">
        <v>67</v>
      </c>
      <c r="BC889" s="51" t="s">
        <v>68</v>
      </c>
      <c r="BD889" s="51" t="s">
        <v>62</v>
      </c>
      <c r="BE889" s="51" t="s">
        <v>63</v>
      </c>
      <c r="BF889" s="51" t="s">
        <v>64</v>
      </c>
      <c r="BG889" s="51" t="s">
        <v>65</v>
      </c>
      <c r="BH889" s="51" t="s">
        <v>66</v>
      </c>
      <c r="BI889" s="51" t="s">
        <v>67</v>
      </c>
      <c r="BJ889" s="51" t="s">
        <v>68</v>
      </c>
      <c r="BK889" s="51" t="s">
        <v>62</v>
      </c>
      <c r="BL889" s="51" t="s">
        <v>63</v>
      </c>
      <c r="BM889" s="51" t="s">
        <v>64</v>
      </c>
    </row>
    <row r="890" spans="1:38" s="1" customFormat="1" ht="14.25" hidden="1">
      <c r="A890" s="47"/>
      <c r="AK890" s="52"/>
      <c r="AL890" s="53"/>
    </row>
    <row r="891" spans="1:38" s="1" customFormat="1" ht="14.25" hidden="1">
      <c r="A891" s="47"/>
      <c r="AK891" s="52"/>
      <c r="AL891" s="53"/>
    </row>
    <row r="892" spans="1:38" s="1" customFormat="1" ht="14.25" hidden="1">
      <c r="A892" s="47"/>
      <c r="AK892" s="52"/>
      <c r="AL892" s="53"/>
    </row>
    <row r="893" spans="1:38" s="1" customFormat="1" ht="14.25" hidden="1">
      <c r="A893" s="47"/>
      <c r="AK893" s="52"/>
      <c r="AL893" s="53"/>
    </row>
    <row r="894" spans="1:39" s="1" customFormat="1" ht="15" hidden="1" thickBot="1">
      <c r="A894" s="47"/>
      <c r="AK894" s="52"/>
      <c r="AL894" s="52"/>
      <c r="AM894" s="53"/>
    </row>
    <row r="895" spans="1:39" s="1" customFormat="1" ht="14.25" customHeight="1" hidden="1" thickBot="1">
      <c r="A895" s="47"/>
      <c r="E895" s="75" t="s">
        <v>107</v>
      </c>
      <c r="AK895" s="52"/>
      <c r="AL895" s="52"/>
      <c r="AM895" s="53"/>
    </row>
    <row r="896" spans="1:76" s="23" customFormat="1" ht="14.25" customHeight="1" hidden="1">
      <c r="A896" s="22"/>
      <c r="E896" s="76" t="s">
        <v>51</v>
      </c>
      <c r="AK896" s="24"/>
      <c r="AL896" s="24"/>
      <c r="AM896" s="25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</row>
    <row r="897" ht="12.75" hidden="1">
      <c r="E897" s="77" t="s">
        <v>57</v>
      </c>
    </row>
    <row r="898" ht="12.75" hidden="1">
      <c r="E898" s="77" t="s">
        <v>52</v>
      </c>
    </row>
    <row r="899" ht="12.75" hidden="1">
      <c r="E899" s="77" t="s">
        <v>53</v>
      </c>
    </row>
    <row r="900" ht="12.75" hidden="1">
      <c r="E900" s="77" t="s">
        <v>54</v>
      </c>
    </row>
    <row r="901" ht="12.75" hidden="1">
      <c r="E901" s="77" t="s">
        <v>55</v>
      </c>
    </row>
    <row r="902" ht="13.5" hidden="1" thickBot="1">
      <c r="E902" s="78" t="s">
        <v>71</v>
      </c>
    </row>
    <row r="903" ht="12.75" hidden="1">
      <c r="E903" s="79" t="s">
        <v>70</v>
      </c>
    </row>
    <row r="904" ht="12.75" hidden="1">
      <c r="E904" s="80" t="s">
        <v>69</v>
      </c>
    </row>
    <row r="905" ht="12.75" hidden="1">
      <c r="E905" s="77" t="s">
        <v>58</v>
      </c>
    </row>
    <row r="906" ht="12.75" hidden="1">
      <c r="E906" s="77" t="s">
        <v>59</v>
      </c>
    </row>
    <row r="907" ht="24" hidden="1">
      <c r="E907" s="77" t="s">
        <v>108</v>
      </c>
    </row>
    <row r="908" ht="24" hidden="1">
      <c r="E908" s="77" t="s">
        <v>61</v>
      </c>
    </row>
    <row r="909" s="3" customFormat="1" ht="24.75" hidden="1" thickBot="1">
      <c r="E909" s="81" t="s">
        <v>109</v>
      </c>
    </row>
    <row r="910" ht="12.75" hidden="1"/>
  </sheetData>
  <sheetProtection password="CCC7" sheet="1"/>
  <mergeCells count="244">
    <mergeCell ref="F377:L377"/>
    <mergeCell ref="F378:L378"/>
    <mergeCell ref="AM306:AM317"/>
    <mergeCell ref="AL315:AL317"/>
    <mergeCell ref="AB376:AK376"/>
    <mergeCell ref="AB377:AK377"/>
    <mergeCell ref="AB378:AK378"/>
    <mergeCell ref="C372:AE372"/>
    <mergeCell ref="C373:AE373"/>
    <mergeCell ref="C374:AE374"/>
    <mergeCell ref="AL270:AL275"/>
    <mergeCell ref="C375:AE375"/>
    <mergeCell ref="B378:C378"/>
    <mergeCell ref="C294:C305"/>
    <mergeCell ref="D294:D305"/>
    <mergeCell ref="AL294:AL299"/>
    <mergeCell ref="AL303:AL305"/>
    <mergeCell ref="B376:C376"/>
    <mergeCell ref="B377:C377"/>
    <mergeCell ref="F376:L376"/>
    <mergeCell ref="AM282:AM293"/>
    <mergeCell ref="AL291:AL293"/>
    <mergeCell ref="A306:A317"/>
    <mergeCell ref="B306:B317"/>
    <mergeCell ref="C306:C317"/>
    <mergeCell ref="D306:D317"/>
    <mergeCell ref="AL306:AL311"/>
    <mergeCell ref="AM294:AM305"/>
    <mergeCell ref="A354:A365"/>
    <mergeCell ref="B354:B365"/>
    <mergeCell ref="C354:C365"/>
    <mergeCell ref="AM270:AM281"/>
    <mergeCell ref="AL279:AL281"/>
    <mergeCell ref="A282:A293"/>
    <mergeCell ref="B282:B293"/>
    <mergeCell ref="C282:C293"/>
    <mergeCell ref="D282:D293"/>
    <mergeCell ref="AL282:AL287"/>
    <mergeCell ref="A270:A281"/>
    <mergeCell ref="B270:B281"/>
    <mergeCell ref="C270:C281"/>
    <mergeCell ref="D270:D281"/>
    <mergeCell ref="A294:A305"/>
    <mergeCell ref="B294:B305"/>
    <mergeCell ref="D354:D365"/>
    <mergeCell ref="Z368:AA368"/>
    <mergeCell ref="C371:AE371"/>
    <mergeCell ref="P368:V368"/>
    <mergeCell ref="D368:M368"/>
    <mergeCell ref="C370:AE370"/>
    <mergeCell ref="W368:X368"/>
    <mergeCell ref="AL354:AL359"/>
    <mergeCell ref="AM354:AM365"/>
    <mergeCell ref="AL363:AL365"/>
    <mergeCell ref="A342:A353"/>
    <mergeCell ref="B342:B353"/>
    <mergeCell ref="C342:C353"/>
    <mergeCell ref="D342:D353"/>
    <mergeCell ref="AL342:AL347"/>
    <mergeCell ref="AM342:AM353"/>
    <mergeCell ref="AL351:AL353"/>
    <mergeCell ref="D318:D329"/>
    <mergeCell ref="AL318:AL323"/>
    <mergeCell ref="AM318:AM329"/>
    <mergeCell ref="AL327:AL329"/>
    <mergeCell ref="A330:A341"/>
    <mergeCell ref="B330:B341"/>
    <mergeCell ref="C330:C341"/>
    <mergeCell ref="D330:D341"/>
    <mergeCell ref="A258:A269"/>
    <mergeCell ref="B258:B269"/>
    <mergeCell ref="C258:C269"/>
    <mergeCell ref="D258:D269"/>
    <mergeCell ref="AL330:AL335"/>
    <mergeCell ref="AM330:AM341"/>
    <mergeCell ref="AL339:AL341"/>
    <mergeCell ref="A318:A329"/>
    <mergeCell ref="B318:B329"/>
    <mergeCell ref="C318:C329"/>
    <mergeCell ref="AL258:AL263"/>
    <mergeCell ref="AM258:AM269"/>
    <mergeCell ref="AL267:AL269"/>
    <mergeCell ref="A246:A257"/>
    <mergeCell ref="B246:B257"/>
    <mergeCell ref="C246:C257"/>
    <mergeCell ref="D246:D257"/>
    <mergeCell ref="AL246:AL251"/>
    <mergeCell ref="AM246:AM257"/>
    <mergeCell ref="AL255:AL257"/>
    <mergeCell ref="D222:D233"/>
    <mergeCell ref="AL222:AL227"/>
    <mergeCell ref="AM222:AM233"/>
    <mergeCell ref="AL231:AL233"/>
    <mergeCell ref="A234:A245"/>
    <mergeCell ref="B234:B245"/>
    <mergeCell ref="C234:C245"/>
    <mergeCell ref="D234:D245"/>
    <mergeCell ref="A210:A221"/>
    <mergeCell ref="B210:B221"/>
    <mergeCell ref="C210:C221"/>
    <mergeCell ref="D210:D221"/>
    <mergeCell ref="AL234:AL239"/>
    <mergeCell ref="AM234:AM245"/>
    <mergeCell ref="AL243:AL245"/>
    <mergeCell ref="A222:A233"/>
    <mergeCell ref="B222:B233"/>
    <mergeCell ref="C222:C233"/>
    <mergeCell ref="AL210:AL215"/>
    <mergeCell ref="AM210:AM221"/>
    <mergeCell ref="AL219:AL221"/>
    <mergeCell ref="A198:A209"/>
    <mergeCell ref="B198:B209"/>
    <mergeCell ref="C198:C209"/>
    <mergeCell ref="D198:D209"/>
    <mergeCell ref="AL198:AL203"/>
    <mergeCell ref="AM198:AM209"/>
    <mergeCell ref="AL207:AL209"/>
    <mergeCell ref="D174:D185"/>
    <mergeCell ref="AL174:AL179"/>
    <mergeCell ref="AM174:AM185"/>
    <mergeCell ref="AL183:AL185"/>
    <mergeCell ref="A186:A197"/>
    <mergeCell ref="B186:B197"/>
    <mergeCell ref="C186:C197"/>
    <mergeCell ref="D186:D197"/>
    <mergeCell ref="A162:A173"/>
    <mergeCell ref="B162:B173"/>
    <mergeCell ref="C162:C173"/>
    <mergeCell ref="D162:D173"/>
    <mergeCell ref="AL186:AL191"/>
    <mergeCell ref="AM186:AM197"/>
    <mergeCell ref="AL195:AL197"/>
    <mergeCell ref="A174:A185"/>
    <mergeCell ref="B174:B185"/>
    <mergeCell ref="C174:C185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359 E347 E335 E323 E311 E299 E287 E275 E263 E251 E239 E227 E215 E203 E191 E179 E167 E155 E143 E131 E119 E107 E95 E83 E71 E59 E47 E35 E23">
      <formula1>$C$892:$C$895</formula1>
    </dataValidation>
    <dataValidation type="list" allowBlank="1" showInputMessage="1" showErrorMessage="1" sqref="AD2">
      <formula1>$A$878:$A$890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3" manualBreakCount="3">
    <brk id="89" max="255" man="1"/>
    <brk id="185" max="255" man="1"/>
    <brk id="281" max="38" man="1"/>
  </rowBreaks>
  <ignoredErrors>
    <ignoredError sqref="AB3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2020-01-03T06:48:53Z</cp:lastPrinted>
  <dcterms:created xsi:type="dcterms:W3CDTF">2004-01-11T07:10:25Z</dcterms:created>
  <dcterms:modified xsi:type="dcterms:W3CDTF">2020-01-03T06:54:47Z</dcterms:modified>
  <cp:category/>
  <cp:version/>
  <cp:contentType/>
  <cp:contentStatus/>
</cp:coreProperties>
</file>